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10.239.10.13\coracao\Financeiro\PRESTACAO DE CONTAS EINSTEIN\13 - PORTAL TRANSPARENCIA\DEMONSTRACOES CONTABEIS E FLUXO DE CAIXA\2025\06-2025\"/>
    </mc:Choice>
  </mc:AlternateContent>
  <xr:revisionPtr revIDLastSave="0" documentId="13_ncr:1_{972426CC-630E-4D78-AEBA-78503C3F93B8}" xr6:coauthVersionLast="47" xr6:coauthVersionMax="47" xr10:uidLastSave="{00000000-0000-0000-0000-000000000000}"/>
  <bookViews>
    <workbookView xWindow="-28920" yWindow="-2850" windowWidth="29040" windowHeight="15840" tabRatio="500" xr2:uid="{00000000-000D-0000-FFFF-FFFF00000000}"/>
  </bookViews>
  <sheets>
    <sheet name="Junho - 2025" sheetId="1" r:id="rId1"/>
    <sheet name="Pagamentos Junho" sheetId="2" r:id="rId2"/>
  </sheets>
  <definedNames>
    <definedName name="_xlnm.Print_Area" localSheetId="0">'Junho - 2025'!$A$1:$B$150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1" i="1" l="1"/>
  <c r="B121" i="1"/>
  <c r="B116" i="1"/>
  <c r="B119" i="1"/>
  <c r="B128" i="1"/>
  <c r="B122" i="1"/>
  <c r="B77" i="1"/>
  <c r="B76" i="1" s="1"/>
  <c r="B132" i="1" s="1"/>
  <c r="B100" i="1"/>
  <c r="B105" i="1" l="1"/>
  <c r="E23" i="2"/>
  <c r="B74" i="1" l="1"/>
  <c r="B28" i="1" l="1"/>
  <c r="B71" i="1"/>
  <c r="B42" i="1" l="1"/>
  <c r="B56" i="1"/>
  <c r="B44" i="1" l="1"/>
  <c r="B40" i="1"/>
  <c r="B66" i="1"/>
  <c r="B22" i="1"/>
  <c r="B34" i="1" s="1"/>
  <c r="B20" i="1"/>
  <c r="B113" i="1"/>
  <c r="B98" i="1"/>
  <c r="B37" i="1"/>
  <c r="B108" i="1" l="1"/>
  <c r="B53" i="1"/>
  <c r="B36" i="1"/>
  <c r="B59" i="1" l="1"/>
  <c r="B61" i="1" l="1"/>
  <c r="B55" i="1"/>
  <c r="B69" i="1" l="1"/>
  <c r="B65" i="1" l="1"/>
  <c r="B63" i="1"/>
</calcChain>
</file>

<file path=xl/sharedStrings.xml><?xml version="1.0" encoding="utf-8"?>
<sst xmlns="http://schemas.openxmlformats.org/spreadsheetml/2006/main" count="187" uniqueCount="165">
  <si>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</si>
  <si>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</si>
  <si>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</si>
  <si>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</si>
  <si>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</si>
  <si>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</si>
  <si>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</si>
  <si>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</si>
  <si>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</si>
  <si>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</si>
  <si>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</si>
  <si>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</si>
  <si>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</si>
  <si>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</si>
  <si>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</si>
  <si>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</si>
  <si>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</si>
  <si>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</si>
  <si>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</si>
  <si>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</si>
  <si>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</si>
  <si>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</si>
  <si>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</si>
  <si>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</si>
  <si>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</si>
  <si>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</si>
  <si>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</si>
  <si>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</si>
  <si>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</si>
  <si>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</si>
  <si>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</si>
  <si>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</si>
  <si>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</si>
  <si>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</si>
  <si>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</si>
  <si>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</si>
  <si>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</si>
  <si>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</si>
  <si>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</si>
  <si>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2.4.1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</si>
  <si>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</si>
  <si>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</si>
  <si>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</si>
  <si>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</si>
  <si>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</si>
  <si>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</si>
  <si>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SUBTOTAL  DE ENTRADAS (2= 2.1+2.2+2.3+2.4+2.5+2.6+2.7)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</si>
  <si>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</si>
  <si>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</si>
  <si>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</si>
  <si>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</si>
  <si>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</si>
  <si>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</si>
  <si>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</si>
  <si>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</si>
  <si>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</si>
  <si>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</si>
  <si>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</si>
  <si>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</si>
  <si>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</si>
  <si>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4.2.1 Aplicação Financeira - CEF AG. 0012 C/C 580134407-8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</si>
  <si>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</si>
  <si>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</si>
  <si>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</si>
  <si>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</si>
  <si>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</si>
  <si>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</si>
  <si>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</si>
  <si>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</si>
  <si>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</si>
  <si>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</si>
  <si>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</si>
  <si>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</si>
  <si>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</si>
  <si>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</si>
  <si>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</si>
  <si>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</si>
  <si>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</si>
  <si>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</si>
  <si>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</si>
  <si>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</si>
  <si>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</si>
  <si>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</si>
  <si>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</si>
  <si>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5.1.18 Custas Processuais</t>
  </si>
  <si>
    <t xml:space="preserve">5.1.19 Reembolso de Despesas (-) </t>
  </si>
  <si>
    <t xml:space="preserve">5.1.20 Reembolso de Rateio (-) </t>
  </si>
  <si>
    <t>TOTAL DE PAGAMENTOS - CUSTEIO (5= SOMA 5.1.1 á 5.2.4)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</si>
  <si>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</si>
  <si>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</si>
  <si>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</si>
  <si>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</si>
  <si>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</si>
  <si>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</si>
  <si>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</si>
  <si>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</si>
  <si>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</si>
  <si>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</si>
  <si>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</si>
  <si>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</si>
  <si>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</si>
  <si>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</si>
  <si>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</si>
  <si>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</si>
  <si>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</si>
  <si>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</si>
  <si>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</si>
  <si>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</si>
  <si>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</si>
  <si>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</si>
  <si>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</si>
  <si>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</si>
  <si>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</si>
  <si>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</si>
  <si>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</si>
  <si>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</si>
  <si>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</si>
  <si>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</si>
  <si>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</si>
  <si>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</si>
  <si>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</si>
  <si>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</si>
  <si>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>Competência: 06/2025</t>
  </si>
  <si>
    <t>9.SALDO BANCÁRIO FINAL EM 30/06/2025</t>
  </si>
  <si>
    <t>Página 1/1</t>
  </si>
  <si>
    <t>Pagamentos Junho</t>
  </si>
  <si>
    <t>Data do Pagamento</t>
  </si>
  <si>
    <t>Valor</t>
  </si>
  <si>
    <t>Participante</t>
  </si>
  <si>
    <t xml:space="preserve">Classificação </t>
  </si>
  <si>
    <t>Nº Ofício</t>
  </si>
  <si>
    <t>NF</t>
  </si>
  <si>
    <t xml:space="preserve">Carestream </t>
  </si>
  <si>
    <t xml:space="preserve">Equipamentos </t>
  </si>
  <si>
    <t>204/2025</t>
  </si>
  <si>
    <t>GE Healthcare do Brasil</t>
  </si>
  <si>
    <t>348/2024</t>
  </si>
  <si>
    <t xml:space="preserve">Starmobile Desing </t>
  </si>
  <si>
    <t>231/2024</t>
  </si>
  <si>
    <t>Jodeli Laurindo Florencio</t>
  </si>
  <si>
    <t>Obra</t>
  </si>
  <si>
    <t>213/2024</t>
  </si>
  <si>
    <t>Climazon</t>
  </si>
  <si>
    <t>228/2024</t>
  </si>
  <si>
    <t>Dusplay Paineis</t>
  </si>
  <si>
    <t>208/2024</t>
  </si>
  <si>
    <t xml:space="preserve">RC Móveis e Equipamentos </t>
  </si>
  <si>
    <t>192/2024</t>
  </si>
  <si>
    <t xml:space="preserve">Olympus Optical do Brasil </t>
  </si>
  <si>
    <t>236/2024</t>
  </si>
  <si>
    <t>Indrel Industrial Refrigeração</t>
  </si>
  <si>
    <t>326/2024</t>
  </si>
  <si>
    <t xml:space="preserve">AIDC Tecnologia </t>
  </si>
  <si>
    <t>256/2024</t>
  </si>
  <si>
    <t>Metas Móveis de Metais</t>
  </si>
  <si>
    <t>181/2025</t>
  </si>
  <si>
    <t xml:space="preserve">Totalserv Cozinhas </t>
  </si>
  <si>
    <t>390/2024</t>
  </si>
  <si>
    <t>421/2024</t>
  </si>
  <si>
    <t>291/2024</t>
  </si>
  <si>
    <t>255/2024</t>
  </si>
  <si>
    <t>Goiânia, 07 de Julho de 2025.</t>
  </si>
  <si>
    <t>Danilo da Silva Lili</t>
  </si>
  <si>
    <t>Assinatura do Resposável pela Area financeira</t>
  </si>
  <si>
    <t>Gerente Regional Controladoria - Controladoria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</si>
</sst>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_-[$R$-416]\ * #,##0.00_-;\-[$R$-416]\ * #,##0.00_-;_-[$R$-416]\ * &quot;-&quot;??_-;_-@_-"/>
  </numFmts>
  <fonts count="1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charset val="1"/>
    </font>
    <font>
      <sz val="11"/>
      <color rgb="FF000000"/>
      <name val="Segoe UI"/>
      <family val="2"/>
    </font>
    <font>
      <sz val="11"/>
      <color rgb="FF424242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27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3" fillId="8" borderId="1" xfId="1" applyNumberFormat="1" applyFont="1" applyFill="1" applyBorder="1" applyAlignment="1" applyProtection="1">
      <alignment vertical="center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1" xfId="0" applyFill="1" applyBorder="1" applyAlignment="1">
      <alignment vertical="top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0" fillId="0" borderId="0" xfId="0" applyFont="1"/>
    <xf numFmtId="44" fontId="11" fillId="4" borderId="1" xfId="0" applyNumberFormat="1" applyFont="1" applyFill="1" applyBorder="1" applyAlignment="1">
      <alignment horizontal="right"/>
    </xf>
    <xf numFmtId="44" fontId="11" fillId="3" borderId="1" xfId="0" applyNumberFormat="1" applyFont="1" applyFill="1" applyBorder="1" applyAlignment="1">
      <alignment vertical="center"/>
    </xf>
    <xf numFmtId="44" fontId="0" fillId="2" borderId="9" xfId="0" applyNumberFormat="1" applyFill="1" applyBorder="1"/>
    <xf numFmtId="0" fontId="3" fillId="2" borderId="10" xfId="0" applyFont="1" applyFill="1" applyBorder="1" applyAlignment="1">
      <alignment vertical="center"/>
    </xf>
    <xf numFmtId="44" fontId="3" fillId="13" borderId="11" xfId="0" applyNumberFormat="1" applyFont="1" applyFill="1" applyBorder="1" applyAlignment="1">
      <alignment horizontal="right"/>
    </xf>
    <xf numFmtId="0" fontId="0" fillId="13" borderId="12" xfId="0" applyFill="1" applyBorder="1"/>
    <xf numFmtId="44" fontId="0" fillId="13" borderId="13" xfId="0" applyNumberFormat="1" applyFill="1" applyBorder="1" applyAlignment="1">
      <alignment horizontal="center"/>
    </xf>
    <xf numFmtId="0" fontId="3" fillId="5" borderId="11" xfId="0" applyFont="1" applyFill="1" applyBorder="1" applyAlignment="1">
      <alignment vertical="center"/>
    </xf>
    <xf numFmtId="44" fontId="3" fillId="5" borderId="11" xfId="1" applyNumberFormat="1" applyFont="1" applyFill="1" applyBorder="1" applyAlignment="1" applyProtection="1">
      <alignment vertical="center"/>
    </xf>
    <xf numFmtId="0" fontId="3" fillId="4" borderId="3" xfId="0" applyFont="1" applyFill="1" applyBorder="1" applyAlignment="1">
      <alignment vertical="top"/>
    </xf>
    <xf numFmtId="44" fontId="0" fillId="4" borderId="3" xfId="0" applyNumberFormat="1" applyFill="1" applyBorder="1" applyAlignment="1">
      <alignment vertical="top"/>
    </xf>
    <xf numFmtId="4" fontId="0" fillId="7" borderId="11" xfId="0" applyNumberFormat="1" applyFill="1" applyBorder="1" applyAlignment="1">
      <alignment vertical="center" shrinkToFit="1"/>
    </xf>
    <xf numFmtId="44" fontId="0" fillId="0" borderId="11" xfId="2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0" fillId="0" borderId="0" xfId="0" applyNumberFormat="1"/>
    <xf numFmtId="44" fontId="0" fillId="8" borderId="1" xfId="2" applyFont="1" applyFill="1" applyBorder="1"/>
    <xf numFmtId="22" fontId="0" fillId="0" borderId="0" xfId="0" applyNumberFormat="1"/>
    <xf numFmtId="0" fontId="0" fillId="0" borderId="0" xfId="0" applyAlignment="1">
      <alignment horizontal="right"/>
    </xf>
    <xf numFmtId="165" fontId="0" fillId="8" borderId="1" xfId="0" applyNumberFormat="1" applyFill="1" applyBorder="1" applyAlignment="1">
      <alignment vertical="center"/>
    </xf>
    <xf numFmtId="44" fontId="0" fillId="0" borderId="1" xfId="2" applyFont="1" applyBorder="1" applyAlignment="1">
      <alignment vertical="center"/>
    </xf>
    <xf numFmtId="44" fontId="0" fillId="0" borderId="0" xfId="2" applyFont="1"/>
    <xf numFmtId="44" fontId="12" fillId="0" borderId="0" xfId="0" applyNumberFormat="1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/>
    <xf numFmtId="44" fontId="0" fillId="0" borderId="0" xfId="0" applyNumberFormat="1" applyBorder="1"/>
    <xf numFmtId="44" fontId="0" fillId="8" borderId="0" xfId="0" applyNumberFormat="1" applyFill="1" applyBorder="1" applyAlignment="1">
      <alignment horizontal="right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Fill="1"/>
    <xf numFmtId="44" fontId="0" fillId="0" borderId="0" xfId="0" applyNumberFormat="1" applyFill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4477870</xdr:colOff>
      <xdr:row>0</xdr:row>
      <xdr:rowOff>0</xdr:rowOff>
    </xdr:from>
    <xdr:to>
      <xdr:col>0</xdr:col>
      <xdr:colOff>6535269</xdr:colOff>
      <xdr:row>0</xdr:row>
      <xdr:rowOff>917909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4477870" y="0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6488768</xdr:colOff>
      <xdr:row>0</xdr:row>
      <xdr:rowOff>0</xdr:rowOff>
    </xdr:from>
    <xdr:to>
      <xdr:col>3</xdr:col>
      <xdr:colOff>28960</xdr:colOff>
      <xdr:row>1</xdr:row>
      <xdr:rowOff>34442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6488768" y="0"/>
          <a:ext cx="2493692" cy="977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D151"/>
  <sheetViews>
    <sheetView showGridLines="0" tabSelected="1" zoomScaleNormal="100" zoomScaleSheetLayoutView="100" zoomScalePageLayoutView="70" workbookViewId="0">
      <selection activeCell="A151" sqref="A151"/>
    </sheetView>
  </sheetViews>
  <sheetFormatPr defaultColWidth="41.7109375" defaultRowHeight="15" x14ac:dyDescent="0.25"/>
  <cols>
    <col min="1" max="1" width="103.7109375" customWidth="1"/>
    <col min="2" max="2" width="25.85546875" customWidth="1"/>
    <col min="3" max="3" width="4.7109375" style="123" customWidth="1"/>
  </cols>
  <sheetData>
    <row r="1" spans="1:3" s="34" customFormat="1" ht="74.25" customHeight="1" x14ac:dyDescent="0.25">
      <c r="A1" s="106"/>
      <c r="B1" s="106"/>
      <c r="C1" s="121"/>
    </row>
    <row r="2" spans="1:3" s="34" customFormat="1" ht="15" customHeight="1" x14ac:dyDescent="0.25">
      <c r="A2" s="111" t="s">
        <v>0</v>
      </c>
      <c r="B2" s="112"/>
      <c r="C2" s="121"/>
    </row>
    <row r="3" spans="1:3" s="34" customFormat="1" ht="15" customHeight="1" x14ac:dyDescent="0.25">
      <c r="A3" s="113"/>
      <c r="B3" s="114"/>
      <c r="C3" s="121"/>
    </row>
    <row r="4" spans="1:3" s="34" customFormat="1" ht="15" customHeight="1" x14ac:dyDescent="0.25">
      <c r="A4" s="115"/>
      <c r="B4" s="116"/>
      <c r="C4" s="121"/>
    </row>
    <row r="5" spans="1:3" ht="23.25" customHeight="1" x14ac:dyDescent="0.25">
      <c r="A5" s="107" t="s">
        <v>1</v>
      </c>
      <c r="B5" s="107"/>
      <c r="C5" s="122"/>
    </row>
    <row r="6" spans="1:3" ht="23.25" customHeight="1" x14ac:dyDescent="0.25">
      <c r="A6" s="107"/>
      <c r="B6" s="107"/>
      <c r="C6" s="122"/>
    </row>
    <row r="7" spans="1:3" x14ac:dyDescent="0.25">
      <c r="A7" s="109" t="s">
        <v>2</v>
      </c>
      <c r="B7" s="109"/>
    </row>
    <row r="8" spans="1:3" x14ac:dyDescent="0.25">
      <c r="A8" s="42" t="s">
        <v>3</v>
      </c>
      <c r="B8" s="36"/>
    </row>
    <row r="9" spans="1:3" x14ac:dyDescent="0.25">
      <c r="A9" s="110" t="s">
        <v>4</v>
      </c>
      <c r="B9" s="110"/>
    </row>
    <row r="10" spans="1:3" x14ac:dyDescent="0.25">
      <c r="A10" s="32" t="s">
        <v>5</v>
      </c>
      <c r="B10" s="36"/>
    </row>
    <row r="11" spans="1:3" x14ac:dyDescent="0.25">
      <c r="A11" s="110" t="s">
        <v>6</v>
      </c>
      <c r="B11" s="110"/>
    </row>
    <row r="12" spans="1:3" x14ac:dyDescent="0.25">
      <c r="A12" s="35" t="s">
        <v>7</v>
      </c>
      <c r="B12" s="36"/>
    </row>
    <row r="13" spans="1:3" x14ac:dyDescent="0.25">
      <c r="A13" s="35" t="s">
        <v>8</v>
      </c>
      <c r="B13" s="33"/>
    </row>
    <row r="14" spans="1:3" x14ac:dyDescent="0.25">
      <c r="A14" s="35" t="s">
        <v>9</v>
      </c>
      <c r="B14" s="33"/>
    </row>
    <row r="15" spans="1:3" s="55" customFormat="1" x14ac:dyDescent="0.25">
      <c r="A15" s="32" t="s">
        <v>10</v>
      </c>
      <c r="B15" s="77">
        <v>25051562.75</v>
      </c>
      <c r="C15" s="123"/>
    </row>
    <row r="16" spans="1:3" s="55" customFormat="1" x14ac:dyDescent="0.25">
      <c r="A16" s="32" t="s">
        <v>11</v>
      </c>
      <c r="B16" s="33">
        <v>0</v>
      </c>
      <c r="C16" s="123"/>
    </row>
    <row r="17" spans="1:3" s="55" customFormat="1" x14ac:dyDescent="0.25">
      <c r="A17" s="32"/>
      <c r="B17" s="33"/>
      <c r="C17" s="123"/>
    </row>
    <row r="18" spans="1:3" s="55" customFormat="1" ht="26.25" x14ac:dyDescent="0.25">
      <c r="A18" s="117" t="s">
        <v>12</v>
      </c>
      <c r="B18" s="117"/>
      <c r="C18" s="123"/>
    </row>
    <row r="19" spans="1:3" ht="14.25" customHeight="1" x14ac:dyDescent="0.25">
      <c r="A19" s="14" t="s">
        <v>122</v>
      </c>
      <c r="B19" s="15" t="s">
        <v>13</v>
      </c>
    </row>
    <row r="20" spans="1:3" x14ac:dyDescent="0.25">
      <c r="A20" s="12" t="s">
        <v>14</v>
      </c>
      <c r="B20" s="13">
        <f>B21+B22+B28</f>
        <v>49396481.219999962</v>
      </c>
    </row>
    <row r="21" spans="1:3" x14ac:dyDescent="0.25">
      <c r="A21" s="37" t="s">
        <v>15</v>
      </c>
      <c r="B21" s="38">
        <v>0</v>
      </c>
    </row>
    <row r="22" spans="1:3" x14ac:dyDescent="0.25">
      <c r="A22" s="37" t="s">
        <v>16</v>
      </c>
      <c r="B22" s="38">
        <f>SUM(B23:B27)</f>
        <v>712685.24999996449</v>
      </c>
    </row>
    <row r="23" spans="1:3" x14ac:dyDescent="0.25">
      <c r="A23" s="40" t="s">
        <v>17</v>
      </c>
      <c r="B23" s="16">
        <v>232749.39999996501</v>
      </c>
    </row>
    <row r="24" spans="1:3" x14ac:dyDescent="0.25">
      <c r="A24" s="40" t="s">
        <v>18</v>
      </c>
      <c r="B24" s="16">
        <v>137375.59</v>
      </c>
    </row>
    <row r="25" spans="1:3" x14ac:dyDescent="0.25">
      <c r="A25" s="40" t="s">
        <v>19</v>
      </c>
      <c r="B25" s="16">
        <v>96758.489999999496</v>
      </c>
    </row>
    <row r="26" spans="1:3" x14ac:dyDescent="0.25">
      <c r="A26" s="40" t="s">
        <v>20</v>
      </c>
      <c r="B26" s="16">
        <v>868.97999999998103</v>
      </c>
    </row>
    <row r="27" spans="1:3" x14ac:dyDescent="0.25">
      <c r="A27" s="40" t="s">
        <v>21</v>
      </c>
      <c r="B27" s="16">
        <v>244932.79</v>
      </c>
    </row>
    <row r="28" spans="1:3" x14ac:dyDescent="0.25">
      <c r="A28" s="37" t="s">
        <v>22</v>
      </c>
      <c r="B28" s="54">
        <f>SUM(B29:B33)</f>
        <v>48683795.969999999</v>
      </c>
    </row>
    <row r="29" spans="1:3" x14ac:dyDescent="0.25">
      <c r="A29" s="39" t="s">
        <v>23</v>
      </c>
      <c r="B29" s="16">
        <v>17073786.23</v>
      </c>
    </row>
    <row r="30" spans="1:3" x14ac:dyDescent="0.25">
      <c r="A30" s="40" t="s">
        <v>24</v>
      </c>
      <c r="B30" s="16">
        <v>0</v>
      </c>
    </row>
    <row r="31" spans="1:3" x14ac:dyDescent="0.25">
      <c r="A31" s="39" t="s">
        <v>25</v>
      </c>
      <c r="B31" s="16">
        <v>0</v>
      </c>
    </row>
    <row r="32" spans="1:3" x14ac:dyDescent="0.25">
      <c r="A32" s="39" t="s">
        <v>26</v>
      </c>
      <c r="B32" s="16">
        <v>31610009.739999998</v>
      </c>
    </row>
    <row r="33" spans="1:4" x14ac:dyDescent="0.25">
      <c r="A33" s="39" t="s">
        <v>27</v>
      </c>
      <c r="B33" s="16">
        <v>0</v>
      </c>
    </row>
    <row r="34" spans="1:4" x14ac:dyDescent="0.25">
      <c r="A34" s="2" t="s">
        <v>28</v>
      </c>
      <c r="B34" s="18">
        <f>(B21+B22+B28)</f>
        <v>49396481.219999962</v>
      </c>
    </row>
    <row r="35" spans="1:4" x14ac:dyDescent="0.25">
      <c r="A35" s="40"/>
      <c r="B35" s="17"/>
      <c r="C35" s="124"/>
    </row>
    <row r="36" spans="1:4" x14ac:dyDescent="0.25">
      <c r="A36" s="1" t="s">
        <v>29</v>
      </c>
      <c r="B36" s="27">
        <f>B37+B40+B42+B44+B49+B51+B52</f>
        <v>25390595.199999996</v>
      </c>
    </row>
    <row r="37" spans="1:4" x14ac:dyDescent="0.25">
      <c r="A37" s="41" t="s">
        <v>30</v>
      </c>
      <c r="B37" s="20">
        <f>SUM(B38:B39)</f>
        <v>24686392.43</v>
      </c>
    </row>
    <row r="38" spans="1:4" x14ac:dyDescent="0.25">
      <c r="A38" s="40" t="s">
        <v>31</v>
      </c>
      <c r="B38" s="51">
        <v>24651562.75</v>
      </c>
    </row>
    <row r="39" spans="1:4" x14ac:dyDescent="0.25">
      <c r="A39" s="40" t="s">
        <v>32</v>
      </c>
      <c r="B39" s="51">
        <v>34829.68</v>
      </c>
      <c r="D39" s="98"/>
    </row>
    <row r="40" spans="1:4" ht="13.5" customHeight="1" x14ac:dyDescent="0.25">
      <c r="A40" s="41" t="s">
        <v>33</v>
      </c>
      <c r="B40" s="78">
        <f>SUM(B41:B41)</f>
        <v>8993.4</v>
      </c>
    </row>
    <row r="41" spans="1:4" x14ac:dyDescent="0.25">
      <c r="A41" s="40" t="s">
        <v>34</v>
      </c>
      <c r="B41" s="51">
        <v>8993.4</v>
      </c>
    </row>
    <row r="42" spans="1:4" x14ac:dyDescent="0.25">
      <c r="A42" s="41" t="s">
        <v>35</v>
      </c>
      <c r="B42" s="78">
        <f>B43</f>
        <v>0</v>
      </c>
    </row>
    <row r="43" spans="1:4" s="79" customFormat="1" x14ac:dyDescent="0.25">
      <c r="A43" s="40" t="s">
        <v>36</v>
      </c>
      <c r="B43" s="51">
        <v>0</v>
      </c>
      <c r="C43" s="123"/>
    </row>
    <row r="44" spans="1:4" x14ac:dyDescent="0.25">
      <c r="A44" s="41" t="s">
        <v>37</v>
      </c>
      <c r="B44" s="78">
        <f>SUM(B45:B48)</f>
        <v>646696.33999999892</v>
      </c>
      <c r="C44" s="124"/>
    </row>
    <row r="45" spans="1:4" x14ac:dyDescent="0.25">
      <c r="A45" s="42" t="s">
        <v>38</v>
      </c>
      <c r="B45" s="51">
        <v>240.12</v>
      </c>
    </row>
    <row r="46" spans="1:4" x14ac:dyDescent="0.25">
      <c r="A46" s="42" t="s">
        <v>39</v>
      </c>
      <c r="B46" s="64">
        <v>313066.05999999901</v>
      </c>
    </row>
    <row r="47" spans="1:4" x14ac:dyDescent="0.25">
      <c r="A47" s="42" t="s">
        <v>40</v>
      </c>
      <c r="B47" s="64">
        <v>333390.15999999997</v>
      </c>
    </row>
    <row r="48" spans="1:4" x14ac:dyDescent="0.25">
      <c r="A48" s="42" t="s">
        <v>41</v>
      </c>
      <c r="B48" s="64">
        <v>0</v>
      </c>
    </row>
    <row r="49" spans="1:3" x14ac:dyDescent="0.25">
      <c r="A49" s="5" t="s">
        <v>42</v>
      </c>
      <c r="B49" s="66">
        <v>26884.38</v>
      </c>
    </row>
    <row r="50" spans="1:3" x14ac:dyDescent="0.25">
      <c r="A50" s="5" t="s">
        <v>43</v>
      </c>
      <c r="B50" s="78">
        <v>0</v>
      </c>
    </row>
    <row r="51" spans="1:3" x14ac:dyDescent="0.25">
      <c r="A51" s="5" t="s">
        <v>44</v>
      </c>
      <c r="B51" s="66">
        <v>0</v>
      </c>
    </row>
    <row r="52" spans="1:3" x14ac:dyDescent="0.25">
      <c r="A52" s="5" t="s">
        <v>45</v>
      </c>
      <c r="B52" s="78">
        <v>21628.65</v>
      </c>
    </row>
    <row r="53" spans="1:3" x14ac:dyDescent="0.25">
      <c r="A53" s="3" t="s">
        <v>46</v>
      </c>
      <c r="B53" s="19">
        <f>SUM(B37+B40+B42+B44+B49+B50+B51+B52)</f>
        <v>25390595.199999996</v>
      </c>
    </row>
    <row r="54" spans="1:3" x14ac:dyDescent="0.25">
      <c r="A54" s="3"/>
      <c r="B54" s="19"/>
    </row>
    <row r="55" spans="1:3" x14ac:dyDescent="0.25">
      <c r="A55" s="4" t="s">
        <v>47</v>
      </c>
      <c r="B55" s="44">
        <f>SUM(B56+B59)</f>
        <v>26325000</v>
      </c>
      <c r="C55" s="124"/>
    </row>
    <row r="56" spans="1:3" x14ac:dyDescent="0.25">
      <c r="A56" s="93" t="s">
        <v>48</v>
      </c>
      <c r="B56" s="26">
        <f>SUM(B57:B58)</f>
        <v>23339000</v>
      </c>
    </row>
    <row r="57" spans="1:3" x14ac:dyDescent="0.25">
      <c r="A57" s="94" t="s">
        <v>49</v>
      </c>
      <c r="B57" s="102">
        <v>23339000</v>
      </c>
    </row>
    <row r="58" spans="1:3" x14ac:dyDescent="0.25">
      <c r="A58" s="94" t="s">
        <v>50</v>
      </c>
      <c r="B58" s="43">
        <v>0</v>
      </c>
    </row>
    <row r="59" spans="1:3" x14ac:dyDescent="0.25">
      <c r="A59" s="95" t="s">
        <v>51</v>
      </c>
      <c r="B59" s="38">
        <f>SUM(B60:B60)</f>
        <v>2986000</v>
      </c>
    </row>
    <row r="60" spans="1:3" x14ac:dyDescent="0.25">
      <c r="A60" s="94" t="s">
        <v>52</v>
      </c>
      <c r="B60" s="103">
        <v>2986000</v>
      </c>
    </row>
    <row r="61" spans="1:3" x14ac:dyDescent="0.25">
      <c r="A61" s="96" t="s">
        <v>53</v>
      </c>
      <c r="B61" s="20">
        <f>B56+B59</f>
        <v>26325000</v>
      </c>
    </row>
    <row r="62" spans="1:3" x14ac:dyDescent="0.25">
      <c r="A62" s="96"/>
      <c r="B62" s="26"/>
    </row>
    <row r="63" spans="1:3" x14ac:dyDescent="0.25">
      <c r="A63" s="45" t="s">
        <v>54</v>
      </c>
      <c r="B63" s="21">
        <f>(B53+B61)</f>
        <v>51715595.199999996</v>
      </c>
      <c r="C63" s="124"/>
    </row>
    <row r="64" spans="1:3" x14ac:dyDescent="0.25">
      <c r="A64" s="46"/>
      <c r="B64" s="28"/>
    </row>
    <row r="65" spans="1:3" x14ac:dyDescent="0.25">
      <c r="A65" s="6" t="s">
        <v>55</v>
      </c>
      <c r="B65" s="81">
        <f>B71</f>
        <v>24388000</v>
      </c>
    </row>
    <row r="66" spans="1:3" x14ac:dyDescent="0.25">
      <c r="A66" s="10" t="s">
        <v>56</v>
      </c>
      <c r="B66" s="47">
        <f>B67+B68</f>
        <v>24388000</v>
      </c>
    </row>
    <row r="67" spans="1:3" x14ac:dyDescent="0.25">
      <c r="A67" s="42" t="s">
        <v>57</v>
      </c>
      <c r="B67" s="22">
        <v>0</v>
      </c>
    </row>
    <row r="68" spans="1:3" x14ac:dyDescent="0.25">
      <c r="A68" s="42" t="s">
        <v>58</v>
      </c>
      <c r="B68" s="76">
        <v>24388000</v>
      </c>
    </row>
    <row r="69" spans="1:3" x14ac:dyDescent="0.25">
      <c r="A69" s="5" t="s">
        <v>59</v>
      </c>
      <c r="B69" s="24">
        <f>B70</f>
        <v>0</v>
      </c>
    </row>
    <row r="70" spans="1:3" x14ac:dyDescent="0.25">
      <c r="A70" s="42" t="s">
        <v>60</v>
      </c>
      <c r="B70" s="75">
        <v>0</v>
      </c>
    </row>
    <row r="71" spans="1:3" x14ac:dyDescent="0.25">
      <c r="A71" s="11" t="s">
        <v>61</v>
      </c>
      <c r="B71" s="23">
        <f>B66+B69</f>
        <v>24388000</v>
      </c>
    </row>
    <row r="72" spans="1:3" x14ac:dyDescent="0.25">
      <c r="A72" s="48" t="s">
        <v>62</v>
      </c>
      <c r="B72" s="25">
        <v>24388000</v>
      </c>
    </row>
    <row r="73" spans="1:3" x14ac:dyDescent="0.25">
      <c r="A73" s="48" t="s">
        <v>63</v>
      </c>
      <c r="B73" s="25">
        <v>26325000</v>
      </c>
    </row>
    <row r="74" spans="1:3" x14ac:dyDescent="0.25">
      <c r="A74" s="3" t="s">
        <v>64</v>
      </c>
      <c r="B74" s="19">
        <f>B71-B61</f>
        <v>-1937000</v>
      </c>
    </row>
    <row r="75" spans="1:3" x14ac:dyDescent="0.25">
      <c r="A75" s="3"/>
      <c r="B75" s="19"/>
    </row>
    <row r="76" spans="1:3" x14ac:dyDescent="0.25">
      <c r="A76" s="4" t="s">
        <v>65</v>
      </c>
      <c r="B76" s="80">
        <f>B77+B108+B116</f>
        <v>26969691.469999999</v>
      </c>
      <c r="C76" s="124"/>
    </row>
    <row r="77" spans="1:3" ht="15.75" customHeight="1" x14ac:dyDescent="0.25">
      <c r="A77" s="4" t="s">
        <v>66</v>
      </c>
      <c r="B77" s="29">
        <f>SUM(B78:B97)</f>
        <v>23984144.400000002</v>
      </c>
    </row>
    <row r="78" spans="1:3" ht="15.75" customHeight="1" x14ac:dyDescent="0.25">
      <c r="A78" s="57" t="s">
        <v>67</v>
      </c>
      <c r="B78" s="43">
        <v>5246529.5199999996</v>
      </c>
    </row>
    <row r="79" spans="1:3" ht="15.75" customHeight="1" x14ac:dyDescent="0.25">
      <c r="A79" s="58" t="s">
        <v>68</v>
      </c>
      <c r="B79" s="43">
        <v>11839543.909999996</v>
      </c>
    </row>
    <row r="80" spans="1:3" x14ac:dyDescent="0.25">
      <c r="A80" s="58" t="s">
        <v>69</v>
      </c>
      <c r="B80" s="43">
        <v>4444375.040000001</v>
      </c>
    </row>
    <row r="81" spans="1:3" x14ac:dyDescent="0.25">
      <c r="A81" s="57" t="s">
        <v>70</v>
      </c>
      <c r="B81" s="43">
        <f>723957.49-5601.84</f>
        <v>718355.65</v>
      </c>
    </row>
    <row r="82" spans="1:3" x14ac:dyDescent="0.25">
      <c r="A82" s="57" t="s">
        <v>71</v>
      </c>
      <c r="B82" s="22">
        <v>0</v>
      </c>
    </row>
    <row r="83" spans="1:3" x14ac:dyDescent="0.25">
      <c r="A83" s="57" t="s">
        <v>72</v>
      </c>
      <c r="B83" s="22">
        <v>0</v>
      </c>
    </row>
    <row r="84" spans="1:3" s="49" customFormat="1" x14ac:dyDescent="0.25">
      <c r="A84" s="59" t="s">
        <v>73</v>
      </c>
      <c r="B84" s="43">
        <v>1180614.94</v>
      </c>
      <c r="C84" s="123"/>
    </row>
    <row r="85" spans="1:3" s="49" customFormat="1" x14ac:dyDescent="0.25">
      <c r="A85" s="59" t="s">
        <v>74</v>
      </c>
      <c r="B85" s="43">
        <v>13668.85</v>
      </c>
      <c r="C85" s="123"/>
    </row>
    <row r="86" spans="1:3" x14ac:dyDescent="0.25">
      <c r="A86" s="59" t="s">
        <v>75</v>
      </c>
      <c r="B86" s="43">
        <v>6535.67</v>
      </c>
    </row>
    <row r="87" spans="1:3" x14ac:dyDescent="0.25">
      <c r="A87" s="59" t="s">
        <v>76</v>
      </c>
      <c r="B87" s="43">
        <v>378357.45</v>
      </c>
    </row>
    <row r="88" spans="1:3" x14ac:dyDescent="0.25">
      <c r="A88" s="59" t="s">
        <v>77</v>
      </c>
      <c r="B88" s="43">
        <v>115650.44</v>
      </c>
    </row>
    <row r="89" spans="1:3" x14ac:dyDescent="0.25">
      <c r="A89" s="59" t="s">
        <v>78</v>
      </c>
      <c r="B89" s="43">
        <v>0</v>
      </c>
    </row>
    <row r="90" spans="1:3" x14ac:dyDescent="0.25">
      <c r="A90" s="59" t="s">
        <v>79</v>
      </c>
      <c r="B90" s="43">
        <v>1566.66</v>
      </c>
    </row>
    <row r="91" spans="1:3" x14ac:dyDescent="0.25">
      <c r="A91" s="59" t="s">
        <v>80</v>
      </c>
      <c r="B91" s="43">
        <v>4056.8</v>
      </c>
    </row>
    <row r="92" spans="1:3" x14ac:dyDescent="0.25">
      <c r="A92" s="59" t="s">
        <v>81</v>
      </c>
      <c r="B92" s="43">
        <v>0</v>
      </c>
    </row>
    <row r="93" spans="1:3" x14ac:dyDescent="0.25">
      <c r="A93" s="59" t="s">
        <v>82</v>
      </c>
      <c r="B93" s="43">
        <v>34889.47</v>
      </c>
    </row>
    <row r="94" spans="1:3" x14ac:dyDescent="0.25">
      <c r="A94" s="59" t="s">
        <v>83</v>
      </c>
      <c r="B94" s="43">
        <v>0</v>
      </c>
    </row>
    <row r="95" spans="1:3" x14ac:dyDescent="0.25">
      <c r="A95" s="59" t="s">
        <v>84</v>
      </c>
      <c r="B95" s="43">
        <v>0</v>
      </c>
    </row>
    <row r="96" spans="1:3" x14ac:dyDescent="0.25">
      <c r="A96" s="59" t="s">
        <v>85</v>
      </c>
      <c r="B96" s="43">
        <v>0</v>
      </c>
    </row>
    <row r="97" spans="1:4" x14ac:dyDescent="0.25">
      <c r="A97" s="59" t="s">
        <v>86</v>
      </c>
      <c r="B97" s="43">
        <v>0</v>
      </c>
    </row>
    <row r="98" spans="1:4" x14ac:dyDescent="0.25">
      <c r="A98" s="60" t="s">
        <v>87</v>
      </c>
      <c r="B98" s="61">
        <f>SUM(B78:B97)</f>
        <v>23984144.400000002</v>
      </c>
      <c r="C98" s="124"/>
    </row>
    <row r="99" spans="1:4" hidden="1" x14ac:dyDescent="0.25">
      <c r="A99" s="3"/>
      <c r="B99" s="19"/>
    </row>
    <row r="100" spans="1:4" x14ac:dyDescent="0.25">
      <c r="A100" s="9" t="s">
        <v>88</v>
      </c>
      <c r="B100" s="30">
        <f>B105</f>
        <v>24396000</v>
      </c>
    </row>
    <row r="101" spans="1:4" s="8" customFormat="1" x14ac:dyDescent="0.25">
      <c r="A101" s="50" t="s">
        <v>89</v>
      </c>
      <c r="B101" s="51">
        <v>24388000</v>
      </c>
      <c r="C101" s="123"/>
    </row>
    <row r="102" spans="1:4" s="8" customFormat="1" x14ac:dyDescent="0.25">
      <c r="A102" s="62" t="s">
        <v>90</v>
      </c>
      <c r="B102" s="63">
        <v>0</v>
      </c>
      <c r="C102" s="123"/>
    </row>
    <row r="103" spans="1:4" s="8" customFormat="1" x14ac:dyDescent="0.25">
      <c r="A103" s="62" t="s">
        <v>91</v>
      </c>
      <c r="B103" s="64">
        <v>0</v>
      </c>
      <c r="C103" s="123"/>
    </row>
    <row r="104" spans="1:4" s="8" customFormat="1" x14ac:dyDescent="0.25">
      <c r="A104" s="52" t="s">
        <v>92</v>
      </c>
      <c r="B104" s="64">
        <v>8000</v>
      </c>
      <c r="C104" s="123"/>
    </row>
    <row r="105" spans="1:4" s="8" customFormat="1" x14ac:dyDescent="0.25">
      <c r="A105" s="65" t="s">
        <v>93</v>
      </c>
      <c r="B105" s="66">
        <f>B101+B102+B103+B104</f>
        <v>24396000</v>
      </c>
      <c r="C105" s="123"/>
    </row>
    <row r="106" spans="1:4" hidden="1" x14ac:dyDescent="0.25">
      <c r="A106" s="65"/>
      <c r="B106" s="67"/>
    </row>
    <row r="107" spans="1:4" hidden="1" x14ac:dyDescent="0.25">
      <c r="A107" s="5"/>
      <c r="B107" s="53"/>
    </row>
    <row r="108" spans="1:4" x14ac:dyDescent="0.25">
      <c r="A108" s="4" t="s">
        <v>94</v>
      </c>
      <c r="B108" s="29">
        <f>B113</f>
        <v>2662893.0999999996</v>
      </c>
      <c r="C108" s="124"/>
    </row>
    <row r="109" spans="1:4" x14ac:dyDescent="0.25">
      <c r="A109" s="57" t="s">
        <v>95</v>
      </c>
      <c r="B109" s="51">
        <v>2571807.11</v>
      </c>
      <c r="D109" s="98"/>
    </row>
    <row r="110" spans="1:4" x14ac:dyDescent="0.25">
      <c r="A110" s="97" t="s">
        <v>96</v>
      </c>
      <c r="B110" s="43">
        <v>0</v>
      </c>
    </row>
    <row r="111" spans="1:4" x14ac:dyDescent="0.25">
      <c r="A111" s="59" t="s">
        <v>97</v>
      </c>
      <c r="B111" s="68">
        <v>10370.4</v>
      </c>
    </row>
    <row r="112" spans="1:4" x14ac:dyDescent="0.25">
      <c r="A112" s="59" t="s">
        <v>98</v>
      </c>
      <c r="B112" s="68">
        <v>80715.59</v>
      </c>
      <c r="D112" s="104"/>
    </row>
    <row r="113" spans="1:4" x14ac:dyDescent="0.25">
      <c r="A113" s="65" t="s">
        <v>99</v>
      </c>
      <c r="B113" s="69">
        <f>B109+B110+B111+B112</f>
        <v>2662893.0999999996</v>
      </c>
      <c r="C113" s="124"/>
      <c r="D113" s="105"/>
    </row>
    <row r="114" spans="1:4" ht="14.25" hidden="1" customHeight="1" x14ac:dyDescent="0.25">
      <c r="A114" s="65"/>
      <c r="B114" s="69"/>
    </row>
    <row r="115" spans="1:4" hidden="1" x14ac:dyDescent="0.25">
      <c r="A115" s="65"/>
      <c r="B115" s="64"/>
    </row>
    <row r="116" spans="1:4" x14ac:dyDescent="0.25">
      <c r="A116" s="6" t="s">
        <v>100</v>
      </c>
      <c r="B116" s="81">
        <f>B119</f>
        <v>322653.96999999997</v>
      </c>
    </row>
    <row r="117" spans="1:4" x14ac:dyDescent="0.25">
      <c r="A117" s="97" t="s">
        <v>101</v>
      </c>
      <c r="B117" s="22">
        <v>21628.65</v>
      </c>
    </row>
    <row r="118" spans="1:4" x14ac:dyDescent="0.25">
      <c r="A118" s="57" t="s">
        <v>102</v>
      </c>
      <c r="B118" s="70">
        <v>301025.31999999995</v>
      </c>
      <c r="D118" s="118"/>
    </row>
    <row r="119" spans="1:4" x14ac:dyDescent="0.25">
      <c r="A119" s="71" t="s">
        <v>103</v>
      </c>
      <c r="B119" s="84">
        <f>B117+B118</f>
        <v>322653.96999999997</v>
      </c>
      <c r="D119" s="119"/>
    </row>
    <row r="120" spans="1:4" s="49" customFormat="1" x14ac:dyDescent="0.25">
      <c r="A120" s="83"/>
      <c r="B120" s="82"/>
      <c r="C120" s="123"/>
      <c r="D120" s="120"/>
    </row>
    <row r="121" spans="1:4" x14ac:dyDescent="0.25">
      <c r="A121" s="1" t="s">
        <v>123</v>
      </c>
      <c r="B121" s="30">
        <f>B122+B128</f>
        <v>47809384.949999996</v>
      </c>
    </row>
    <row r="122" spans="1:4" x14ac:dyDescent="0.25">
      <c r="A122" s="72" t="s">
        <v>104</v>
      </c>
      <c r="B122" s="54">
        <f>SUM(B123:B127)</f>
        <v>416132.76</v>
      </c>
    </row>
    <row r="123" spans="1:4" x14ac:dyDescent="0.25">
      <c r="A123" s="39" t="s">
        <v>105</v>
      </c>
      <c r="B123" s="16">
        <v>25066.51</v>
      </c>
    </row>
    <row r="124" spans="1:4" x14ac:dyDescent="0.25">
      <c r="A124" s="39" t="s">
        <v>106</v>
      </c>
      <c r="B124" s="16">
        <v>10699.93</v>
      </c>
    </row>
    <row r="125" spans="1:4" x14ac:dyDescent="0.25">
      <c r="A125" s="39" t="s">
        <v>107</v>
      </c>
      <c r="B125" s="75">
        <v>55165.1</v>
      </c>
    </row>
    <row r="126" spans="1:4" x14ac:dyDescent="0.25">
      <c r="A126" s="39" t="s">
        <v>108</v>
      </c>
      <c r="B126" s="75">
        <v>80268.429999999993</v>
      </c>
    </row>
    <row r="127" spans="1:4" x14ac:dyDescent="0.25">
      <c r="A127" s="39" t="s">
        <v>109</v>
      </c>
      <c r="B127" s="75">
        <v>244932.79</v>
      </c>
    </row>
    <row r="128" spans="1:4" x14ac:dyDescent="0.25">
      <c r="A128" s="72" t="s">
        <v>110</v>
      </c>
      <c r="B128" s="54">
        <f>SUM(B129:B131)</f>
        <v>47393252.189999998</v>
      </c>
    </row>
    <row r="129" spans="1:4" x14ac:dyDescent="0.25">
      <c r="A129" s="39" t="s">
        <v>111</v>
      </c>
      <c r="B129" s="99">
        <v>18435852.289999999</v>
      </c>
    </row>
    <row r="130" spans="1:4" x14ac:dyDescent="0.25">
      <c r="A130" s="39" t="s">
        <v>112</v>
      </c>
      <c r="B130" s="99">
        <v>28957399.899999999</v>
      </c>
    </row>
    <row r="131" spans="1:4" x14ac:dyDescent="0.25">
      <c r="A131" s="91" t="s">
        <v>113</v>
      </c>
      <c r="B131" s="92">
        <v>0</v>
      </c>
    </row>
    <row r="132" spans="1:4" x14ac:dyDescent="0.25">
      <c r="A132" s="87" t="s">
        <v>114</v>
      </c>
      <c r="B132" s="88">
        <f>(B34+B53)-(B76+B102+B103+B104)</f>
        <v>47809384.949999958</v>
      </c>
      <c r="C132" s="124"/>
      <c r="D132" s="98"/>
    </row>
    <row r="133" spans="1:4" x14ac:dyDescent="0.25">
      <c r="A133" s="85" t="s">
        <v>115</v>
      </c>
      <c r="B133" s="86">
        <v>0</v>
      </c>
      <c r="D133" s="98"/>
    </row>
    <row r="134" spans="1:4" x14ac:dyDescent="0.25">
      <c r="A134" s="89" t="s">
        <v>116</v>
      </c>
      <c r="B134" s="90"/>
    </row>
    <row r="135" spans="1:4" hidden="1" x14ac:dyDescent="0.25">
      <c r="A135" s="74" t="s">
        <v>117</v>
      </c>
      <c r="B135" s="73">
        <v>0</v>
      </c>
    </row>
    <row r="136" spans="1:4" hidden="1" x14ac:dyDescent="0.25">
      <c r="A136" s="74" t="s">
        <v>118</v>
      </c>
      <c r="B136" s="73">
        <v>0</v>
      </c>
    </row>
    <row r="137" spans="1:4" hidden="1" x14ac:dyDescent="0.25">
      <c r="A137" s="74" t="s">
        <v>119</v>
      </c>
      <c r="B137" s="73">
        <v>0</v>
      </c>
    </row>
    <row r="138" spans="1:4" x14ac:dyDescent="0.25">
      <c r="A138" s="7" t="s">
        <v>120</v>
      </c>
      <c r="B138" s="31"/>
    </row>
    <row r="139" spans="1:4" x14ac:dyDescent="0.25">
      <c r="A139" s="108" t="s">
        <v>121</v>
      </c>
    </row>
    <row r="140" spans="1:4" x14ac:dyDescent="0.25">
      <c r="A140" s="108"/>
    </row>
    <row r="141" spans="1:4" x14ac:dyDescent="0.25">
      <c r="A141" s="108"/>
      <c r="B141" s="98"/>
    </row>
    <row r="142" spans="1:4" x14ac:dyDescent="0.25">
      <c r="A142" s="8" t="s">
        <v>163</v>
      </c>
    </row>
    <row r="144" spans="1:4" x14ac:dyDescent="0.25">
      <c r="B144" s="56" t="s">
        <v>161</v>
      </c>
    </row>
    <row r="145" spans="1:2" x14ac:dyDescent="0.25">
      <c r="A145" s="8" t="s">
        <v>162</v>
      </c>
    </row>
    <row r="146" spans="1:2" x14ac:dyDescent="0.25">
      <c r="A146" s="8" t="s">
        <v>164</v>
      </c>
    </row>
    <row r="147" spans="1:2" ht="16.5" x14ac:dyDescent="0.25">
      <c r="A147" s="126"/>
    </row>
    <row r="148" spans="1:2" ht="16.5" x14ac:dyDescent="0.25">
      <c r="A148" s="125"/>
      <c r="B148" s="100">
        <v>45839.743483796294</v>
      </c>
    </row>
    <row r="150" spans="1:2" x14ac:dyDescent="0.25">
      <c r="B150" s="101" t="s">
        <v>124</v>
      </c>
    </row>
    <row r="151" spans="1:2" x14ac:dyDescent="0.25">
      <c r="A151" s="8"/>
    </row>
  </sheetData>
  <dataConsolidate/>
  <mergeCells count="8">
    <mergeCell ref="A1:B1"/>
    <mergeCell ref="A5:B6"/>
    <mergeCell ref="A139:A141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77" fitToHeight="0" orientation="portrait" horizontalDpi="300" verticalDpi="300" r:id="rId1"/>
  <rowBreaks count="1" manualBreakCount="1">
    <brk id="69" max="1" man="1"/>
  </rowBreaks>
  <ignoredErrors>
    <ignoredError sqref="B4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B807-8D21-446A-AA46-EC3A5FE32115}">
  <dimension ref="D1:I23"/>
  <sheetViews>
    <sheetView workbookViewId="0">
      <selection activeCell="D32" sqref="D32"/>
    </sheetView>
  </sheetViews>
  <sheetFormatPr defaultRowHeight="15" x14ac:dyDescent="0.25"/>
  <cols>
    <col min="4" max="4" width="18.42578125" bestFit="1" customWidth="1"/>
    <col min="5" max="5" width="15.85546875" bestFit="1" customWidth="1"/>
    <col min="6" max="6" width="27.28515625" bestFit="1" customWidth="1"/>
    <col min="7" max="7" width="14.28515625" bestFit="1" customWidth="1"/>
    <col min="8" max="8" width="8.85546875" bestFit="1" customWidth="1"/>
    <col min="9" max="9" width="7" bestFit="1" customWidth="1"/>
  </cols>
  <sheetData>
    <row r="1" spans="4:9" x14ac:dyDescent="0.25">
      <c r="D1" t="s">
        <v>125</v>
      </c>
      <c r="E1" s="104"/>
    </row>
    <row r="2" spans="4:9" x14ac:dyDescent="0.25">
      <c r="D2" t="s">
        <v>126</v>
      </c>
      <c r="E2" s="104" t="s">
        <v>127</v>
      </c>
      <c r="F2" t="s">
        <v>128</v>
      </c>
      <c r="G2" t="s">
        <v>129</v>
      </c>
      <c r="H2" t="s">
        <v>130</v>
      </c>
      <c r="I2" t="s">
        <v>131</v>
      </c>
    </row>
    <row r="3" spans="4:9" x14ac:dyDescent="0.25">
      <c r="D3">
        <v>45813</v>
      </c>
      <c r="E3" s="104">
        <v>559740</v>
      </c>
      <c r="F3" t="s">
        <v>132</v>
      </c>
      <c r="G3" t="s">
        <v>133</v>
      </c>
      <c r="H3" t="s">
        <v>134</v>
      </c>
      <c r="I3">
        <v>8649</v>
      </c>
    </row>
    <row r="4" spans="4:9" x14ac:dyDescent="0.25">
      <c r="D4">
        <v>45813</v>
      </c>
      <c r="E4" s="104">
        <v>10260</v>
      </c>
      <c r="F4" t="s">
        <v>132</v>
      </c>
      <c r="G4" t="s">
        <v>133</v>
      </c>
      <c r="H4" t="s">
        <v>134</v>
      </c>
      <c r="I4">
        <v>776</v>
      </c>
    </row>
    <row r="5" spans="4:9" x14ac:dyDescent="0.25">
      <c r="D5">
        <v>45813</v>
      </c>
      <c r="E5" s="104">
        <v>139870</v>
      </c>
      <c r="F5" t="s">
        <v>135</v>
      </c>
      <c r="G5" t="s">
        <v>133</v>
      </c>
      <c r="H5" t="s">
        <v>136</v>
      </c>
      <c r="I5">
        <v>26545</v>
      </c>
    </row>
    <row r="6" spans="4:9" x14ac:dyDescent="0.25">
      <c r="D6">
        <v>45813</v>
      </c>
      <c r="E6" s="104">
        <v>61380</v>
      </c>
      <c r="F6" t="s">
        <v>137</v>
      </c>
      <c r="G6" t="s">
        <v>133</v>
      </c>
      <c r="H6" t="s">
        <v>138</v>
      </c>
      <c r="I6">
        <v>20125</v>
      </c>
    </row>
    <row r="7" spans="4:9" x14ac:dyDescent="0.25">
      <c r="D7">
        <v>45818</v>
      </c>
      <c r="E7" s="104">
        <v>80715.59</v>
      </c>
      <c r="F7" t="s">
        <v>139</v>
      </c>
      <c r="G7" t="s">
        <v>140</v>
      </c>
      <c r="H7" t="s">
        <v>141</v>
      </c>
      <c r="I7">
        <v>496</v>
      </c>
    </row>
    <row r="8" spans="4:9" x14ac:dyDescent="0.25">
      <c r="D8">
        <v>45818</v>
      </c>
      <c r="E8" s="104">
        <v>117974</v>
      </c>
      <c r="F8" t="s">
        <v>142</v>
      </c>
      <c r="G8" t="s">
        <v>133</v>
      </c>
      <c r="H8" t="s">
        <v>143</v>
      </c>
      <c r="I8">
        <v>385086</v>
      </c>
    </row>
    <row r="9" spans="4:9" x14ac:dyDescent="0.25">
      <c r="D9">
        <v>45818</v>
      </c>
      <c r="E9" s="104">
        <v>42954</v>
      </c>
      <c r="F9" t="s">
        <v>144</v>
      </c>
      <c r="G9" t="s">
        <v>133</v>
      </c>
      <c r="H9" t="s">
        <v>145</v>
      </c>
      <c r="I9">
        <v>48502</v>
      </c>
    </row>
    <row r="10" spans="4:9" x14ac:dyDescent="0.25">
      <c r="D10">
        <v>45821</v>
      </c>
      <c r="E10" s="104">
        <v>169799.99</v>
      </c>
      <c r="F10" t="s">
        <v>146</v>
      </c>
      <c r="G10" t="s">
        <v>133</v>
      </c>
      <c r="H10" t="s">
        <v>147</v>
      </c>
      <c r="I10">
        <v>24261</v>
      </c>
    </row>
    <row r="11" spans="4:9" x14ac:dyDescent="0.25">
      <c r="D11">
        <v>45821</v>
      </c>
      <c r="E11" s="104">
        <v>546017.18999999994</v>
      </c>
      <c r="F11" t="s">
        <v>148</v>
      </c>
      <c r="G11" t="s">
        <v>133</v>
      </c>
      <c r="H11" t="s">
        <v>149</v>
      </c>
      <c r="I11">
        <v>11602</v>
      </c>
    </row>
    <row r="12" spans="4:9" x14ac:dyDescent="0.25">
      <c r="D12">
        <v>45821</v>
      </c>
      <c r="E12" s="104">
        <v>140540</v>
      </c>
      <c r="F12" t="s">
        <v>150</v>
      </c>
      <c r="G12" t="s">
        <v>133</v>
      </c>
      <c r="H12" t="s">
        <v>151</v>
      </c>
      <c r="I12">
        <v>43464</v>
      </c>
    </row>
    <row r="13" spans="4:9" x14ac:dyDescent="0.25">
      <c r="D13">
        <v>45821</v>
      </c>
      <c r="E13" s="104">
        <v>450000</v>
      </c>
      <c r="F13" t="s">
        <v>152</v>
      </c>
      <c r="G13" t="s">
        <v>133</v>
      </c>
      <c r="H13" t="s">
        <v>153</v>
      </c>
      <c r="I13">
        <v>184769</v>
      </c>
    </row>
    <row r="14" spans="4:9" x14ac:dyDescent="0.25">
      <c r="D14">
        <v>45821</v>
      </c>
      <c r="E14" s="104">
        <v>76050</v>
      </c>
      <c r="F14" t="s">
        <v>154</v>
      </c>
      <c r="G14" t="s">
        <v>133</v>
      </c>
      <c r="H14" t="s">
        <v>155</v>
      </c>
      <c r="I14">
        <v>23246</v>
      </c>
    </row>
    <row r="15" spans="4:9" x14ac:dyDescent="0.25">
      <c r="D15">
        <v>45838</v>
      </c>
      <c r="E15" s="104">
        <v>3000</v>
      </c>
      <c r="F15" t="s">
        <v>156</v>
      </c>
      <c r="G15" t="s">
        <v>133</v>
      </c>
      <c r="H15" t="s">
        <v>157</v>
      </c>
      <c r="I15">
        <v>1089</v>
      </c>
    </row>
    <row r="16" spans="4:9" x14ac:dyDescent="0.25">
      <c r="D16">
        <v>45838</v>
      </c>
      <c r="E16" s="104">
        <v>162478.93</v>
      </c>
      <c r="F16" t="s">
        <v>156</v>
      </c>
      <c r="G16" t="s">
        <v>133</v>
      </c>
      <c r="H16" t="s">
        <v>158</v>
      </c>
      <c r="I16">
        <v>1090</v>
      </c>
    </row>
    <row r="17" spans="4:9" x14ac:dyDescent="0.25">
      <c r="D17">
        <v>45838</v>
      </c>
      <c r="E17" s="104">
        <v>61443</v>
      </c>
      <c r="F17" t="s">
        <v>156</v>
      </c>
      <c r="G17" t="s">
        <v>133</v>
      </c>
      <c r="H17" t="s">
        <v>159</v>
      </c>
      <c r="I17">
        <v>1090</v>
      </c>
    </row>
    <row r="18" spans="4:9" x14ac:dyDescent="0.25">
      <c r="D18">
        <v>45838</v>
      </c>
      <c r="E18" s="104">
        <v>30300</v>
      </c>
      <c r="F18" t="s">
        <v>156</v>
      </c>
      <c r="G18" t="s">
        <v>133</v>
      </c>
      <c r="H18" t="s">
        <v>160</v>
      </c>
      <c r="I18">
        <v>1092</v>
      </c>
    </row>
    <row r="19" spans="4:9" x14ac:dyDescent="0.25">
      <c r="D19">
        <v>45838</v>
      </c>
      <c r="E19" s="104">
        <v>10370</v>
      </c>
      <c r="F19" t="s">
        <v>156</v>
      </c>
      <c r="G19" t="s">
        <v>133</v>
      </c>
      <c r="H19" t="s">
        <v>160</v>
      </c>
      <c r="I19">
        <v>1092</v>
      </c>
    </row>
    <row r="20" spans="4:9" x14ac:dyDescent="0.25">
      <c r="E20" s="104">
        <v>2662892.7000000002</v>
      </c>
    </row>
    <row r="21" spans="4:9" x14ac:dyDescent="0.25">
      <c r="E21" s="104"/>
    </row>
    <row r="22" spans="4:9" x14ac:dyDescent="0.25">
      <c r="E22" s="104"/>
    </row>
    <row r="23" spans="4:9" x14ac:dyDescent="0.25">
      <c r="E23" s="104">
        <f>SUM(E3:E22)</f>
        <v>5325785.4000000004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Junho - 2025</vt:lpstr>
      <vt:lpstr>Pagamentos Junho</vt:lpstr>
      <vt:lpstr>'Junho - 2025'!Area_de_impressao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Arianna Elma Martins Xavier</cp:lastModifiedBy>
  <cp:revision>1</cp:revision>
  <cp:lastPrinted>2025-07-04T19:57:05Z</cp:lastPrinted>
  <dcterms:created xsi:type="dcterms:W3CDTF">2021-09-23T15:15:02Z</dcterms:created>
  <dcterms:modified xsi:type="dcterms:W3CDTF">2025-07-07T21:18:04Z</dcterms:modified>
  <cp:category/>
  <cp:contentStatus/>
</cp:coreProperties>
</file>