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2025\OS 2025\PORTAL TRANSPARÊNCIA\2024\PLANILHAS 2024 POR UNIDADE\DEZEMBRO 2024\"/>
    </mc:Choice>
  </mc:AlternateContent>
  <xr:revisionPtr revIDLastSave="0" documentId="13_ncr:1_{C703B8D0-EEE4-4A17-B8E3-CB47EA0F2A25}" xr6:coauthVersionLast="47" xr6:coauthVersionMax="47" xr10:uidLastSave="{00000000-0000-0000-0000-000000000000}"/>
  <bookViews>
    <workbookView xWindow="-25320" yWindow="285" windowWidth="25440" windowHeight="15270" xr2:uid="{D176996D-5AF0-4223-B0FD-AEA0F932A535}"/>
  </bookViews>
  <sheets>
    <sheet name="HUGO-EINSTEIN-97" sheetId="1" r:id="rId1"/>
  </sheets>
  <definedNames>
    <definedName name="_xlnm._FilterDatabase" localSheetId="0" hidden="1">'HUGO-EINSTEIN-97'!$A$53:$K$63</definedName>
    <definedName name="_xlnm.Print_Area" localSheetId="0">'HUGO-EINSTEIN-97'!$A$1:$V$74</definedName>
    <definedName name="_xlnm.Print_Titles" localSheetId="0">'HUGO-EINSTEIN-97'!$52:$53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1" i="1" l="1"/>
  <c r="F60" i="1"/>
  <c r="F59" i="1"/>
  <c r="L58" i="1" a="1"/>
  <c r="L58" i="1" s="1"/>
  <c r="F58" i="1"/>
  <c r="L57" i="1" a="1"/>
  <c r="L57" i="1" s="1"/>
  <c r="F57" i="1"/>
  <c r="L56" i="1" a="1"/>
  <c r="L56" i="1" s="1"/>
  <c r="F56" i="1"/>
  <c r="L55" i="1" a="1"/>
  <c r="L55" i="1" s="1"/>
  <c r="L54" i="1" a="1"/>
  <c r="L54" i="1" s="1"/>
  <c r="F54" i="1"/>
  <c r="F62" i="1" s="1"/>
  <c r="U42" i="1"/>
  <c r="T42" i="1"/>
  <c r="S42" i="1"/>
  <c r="R42" i="1"/>
  <c r="Q42" i="1"/>
  <c r="P42" i="1"/>
  <c r="O42" i="1"/>
  <c r="N42" i="1"/>
  <c r="M42" i="1"/>
  <c r="L42" i="1"/>
  <c r="J42" i="1"/>
  <c r="I42" i="1"/>
  <c r="H42" i="1"/>
  <c r="G42" i="1"/>
  <c r="X42" i="1" s="1"/>
  <c r="F42" i="1"/>
  <c r="W42" i="1" s="1"/>
  <c r="E42" i="1"/>
  <c r="D42" i="1"/>
  <c r="C42" i="1"/>
  <c r="V41" i="1"/>
  <c r="V40" i="1"/>
  <c r="X39" i="1"/>
  <c r="W39" i="1"/>
  <c r="V39" i="1"/>
  <c r="V38" i="1"/>
  <c r="V37" i="1"/>
  <c r="X36" i="1"/>
  <c r="W36" i="1"/>
  <c r="V36" i="1"/>
  <c r="X35" i="1"/>
  <c r="W35" i="1"/>
  <c r="V35" i="1"/>
  <c r="X34" i="1"/>
  <c r="W34" i="1"/>
  <c r="V34" i="1"/>
  <c r="X33" i="1"/>
  <c r="W33" i="1"/>
  <c r="V33" i="1"/>
  <c r="X32" i="1"/>
  <c r="W32" i="1"/>
  <c r="V32" i="1"/>
  <c r="X31" i="1"/>
  <c r="W31" i="1"/>
  <c r="V31" i="1"/>
  <c r="B31" i="1"/>
  <c r="B42" i="1" s="1"/>
  <c r="X30" i="1"/>
  <c r="W30" i="1"/>
  <c r="V30" i="1"/>
  <c r="X29" i="1"/>
  <c r="W29" i="1"/>
  <c r="V29" i="1"/>
  <c r="X28" i="1"/>
  <c r="W28" i="1"/>
  <c r="V28" i="1"/>
  <c r="X27" i="1"/>
  <c r="W27" i="1"/>
  <c r="V27" i="1"/>
  <c r="X26" i="1"/>
  <c r="W26" i="1"/>
  <c r="V26" i="1"/>
  <c r="X25" i="1"/>
  <c r="W25" i="1"/>
  <c r="V25" i="1"/>
  <c r="X24" i="1"/>
  <c r="W24" i="1"/>
  <c r="V24" i="1"/>
  <c r="X23" i="1"/>
  <c r="W23" i="1"/>
  <c r="V23" i="1"/>
  <c r="X22" i="1"/>
  <c r="W22" i="1"/>
  <c r="V22" i="1"/>
  <c r="V4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Emilia Regina da Fonseca</author>
  </authors>
  <commentList>
    <comment ref="F54" authorId="0" shapeId="0" xr:uid="{12B5959C-6C71-41E9-89D6-635E0CB5FC1A}">
      <text>
        <r>
          <rPr>
            <sz val="9"/>
            <color indexed="81"/>
            <rFont val="Segoe UI"/>
            <family val="2"/>
          </rPr>
          <t>....EQUATORIAL  REFERENCIA SETEMBRO 2024,   , LANÇADA NA PLANILHA DE REPASSE MENSAL  SETEMBRO 2024 DESPACHO Nº 437/2024/SES/CGCC / GAAL-11410 SEI 66162362...             
   -UC-12513301-09/2024.-TOTAL DA FATURA.......</t>
        </r>
        <r>
          <rPr>
            <b/>
            <sz val="9"/>
            <color indexed="81"/>
            <rFont val="Segoe UI"/>
            <family val="2"/>
          </rPr>
          <t>R$129.250,73.</t>
        </r>
        <r>
          <rPr>
            <sz val="9"/>
            <color indexed="81"/>
            <rFont val="Segoe UI"/>
            <family val="2"/>
          </rPr>
          <t xml:space="preserve">
-IR1,2%.....R$1798,27.-IR4,8%......715,19....IR TOTAL.........</t>
        </r>
        <r>
          <rPr>
            <b/>
            <sz val="9"/>
            <color indexed="81"/>
            <rFont val="Segoe UI"/>
            <family val="2"/>
          </rPr>
          <t>R$2.513,46.
.
#Solicitação de Liquidação e Pagamento Consolidado - Setembro 2024 ({69107838|66702982})#</t>
        </r>
      </text>
    </comment>
    <comment ref="F55" authorId="0" shapeId="0" xr:uid="{5118ADF7-ACB5-49DA-AAB4-7AFE7688DA21}">
      <text>
        <r>
          <rPr>
            <b/>
            <sz val="9"/>
            <color indexed="81"/>
            <rFont val="Segoe UI"/>
            <family val="2"/>
          </rPr>
          <t>206.566,43....</t>
        </r>
        <r>
          <rPr>
            <sz val="9"/>
            <color indexed="81"/>
            <rFont val="Segoe UI"/>
            <family val="2"/>
          </rPr>
          <t>EQUATORIAL  REFERENCIA OUTUBRO  2024,   , LANÇADA NA PLANILHA DE REPASSE MENSAL  OUTUBRO  2024 DESPACHO Nº 477/2024/SES/CGCC / GAAL-11410 SEI 67193545...                R$ 206566,43
-UC-12513301-10/2024.-TOTAL DA FATURA.......R$203.429,72.-IR1,2%.....R$2259,22.-IR4,8%......877,49....IR TOTAL.........R$3.136,71.
.............................................................................................
CONFORME SOLICITAÇÃO #Solicitação de Liquidação e Pagamento Consolidado - Outubro 2024 ({70210132|67704709})# O VALOR SERÁ DESCONTADO NA PROXIMA REFERENCIA.</t>
        </r>
      </text>
    </comment>
    <comment ref="F56" authorId="0" shapeId="0" xr:uid="{DAFC4873-04AF-422D-9E17-2F5D3ED00C8A}">
      <text>
        <r>
          <rPr>
            <sz val="9"/>
            <color indexed="81"/>
            <rFont val="Segoe UI"/>
            <family val="2"/>
          </rPr>
          <t xml:space="preserve">
</t>
        </r>
        <r>
          <rPr>
            <b/>
            <sz val="9"/>
            <color indexed="81"/>
            <rFont val="Segoe UI"/>
            <family val="2"/>
          </rPr>
          <t>200.619,33</t>
        </r>
        <r>
          <rPr>
            <sz val="9"/>
            <color indexed="81"/>
            <rFont val="Segoe UI"/>
            <family val="2"/>
          </rPr>
          <t>....EQUATORIAL  REFERENCIA NOVEMBRO  2024,   LANÇADA NA PLANILHA DE REPASSE MENSAL NOVEMBRO  2024 DESPACHO Nº 511/2024/SES/CGCC / GAAL-11410 SEI 68238285...                R$ 200619,33-UC-12513301-11/2024.
-TOTAL DA FATURA.......R$197287,27.
-IR1,2%.....R$2374,45.-IR4,8%......957,61....IR TOTAL.........R$3332,06
.
#Solicitação de Liquidação e Pagamento Consolidado - Novembro 2024 - HUGO ({70852382|68293836})#
.
* Valor glosado da fatura de energia, devido insuficiência do valor provisionado na Solicitação de Liquidação e Pagamento Parcial Novembro/2024 (SEI nº 66507793), ficando a diferença de                  R$ 104.000,83 a ser descontada posteriormente.</t>
        </r>
      </text>
    </comment>
    <comment ref="F57" authorId="0" shapeId="0" xr:uid="{EA605D26-D0A6-4260-BDA7-F1820B9E5D14}">
      <text>
        <r>
          <rPr>
            <b/>
            <sz val="9"/>
            <color indexed="81"/>
            <rFont val="Segoe UI"/>
            <family val="2"/>
          </rPr>
          <t>206.566,43...</t>
        </r>
        <r>
          <rPr>
            <sz val="9"/>
            <color indexed="81"/>
            <rFont val="Segoe UI"/>
            <family val="2"/>
          </rPr>
          <t xml:space="preserve">.EQUATORIAL  REFERENCIA OUTUBRO  2024,   , LANÇADA NA PLANILHA DE REPASSE MENSAL  OUTUBRO  2024 DESPACHO Nº 477/2024/SES/CGCC / GAAL-11410 SEI 67193545...                R$ 206566,43
-UC-12513301-10/2024.-TOTAL DA FATURA.......R$203.429,72.-IR1,2%.....R$2259,22.-IR4,8%......877,49....IR TOTAL.........R$3.136,71.
.
</t>
        </r>
        <r>
          <rPr>
            <b/>
            <sz val="9"/>
            <color indexed="81"/>
            <rFont val="Segoe UI"/>
            <family val="2"/>
          </rPr>
          <t>R$ 104.000,83</t>
        </r>
        <r>
          <rPr>
            <sz val="9"/>
            <color indexed="81"/>
            <rFont val="Segoe UI"/>
            <family val="2"/>
          </rPr>
          <t>-diferença de equatorial de novembro.
* Valor glosado da fatura de energia, devido insuficiência do valor provisionado na Solicitação de Liquidação e Pagamento Parcial Novembro/2024 (SEI nº 66507793), ficando a diferença de                  R$ 104.000,83 a ser descontada posteriormente.
.
#Solicitação de Liquidação e Pagamento Consolidado - Novembro 2024 - HUGO ({70852382|68293836})#
.
64200,11....EQUATORIAL  REFERENCIA DEZEMBRO  2024,   LANÇADA NA PLANILHA DE REPASSE MENSAL DEZEMBRO  2024 DESPACHO Nº 520/2024/SES/CGCC / GAAL-11410 SEI 68409199...                R$ 64200,11-UC-120104994-12/2024.-TOTAL DA FATURA.......R$63076,29.-IR1,2%.....R$631,73.-IR4,8%......492,09....IR TOTAL.........R$1123,82
.
#Solicitação de Liquidação e Pagamento Consolidado - Dezembro 2024 - HUGO ({71089898|68511043})#</t>
        </r>
      </text>
    </comment>
    <comment ref="F58" authorId="0" shapeId="0" xr:uid="{0CFE6F3F-F0AF-4D88-A322-4B67505411BC}">
      <text>
        <r>
          <rPr>
            <b/>
            <sz val="9"/>
            <color indexed="81"/>
            <rFont val="Segoe UI"/>
            <family val="2"/>
          </rPr>
          <t>R$ 24.484,27-</t>
        </r>
        <r>
          <rPr>
            <sz val="9"/>
            <color indexed="81"/>
            <rFont val="Segoe UI"/>
            <family val="2"/>
          </rPr>
          <t xml:space="preserve"> Valor apontado no Processo SEI Nº 202400010054196, Despacho Nº 13/2024/SES/COMEP-22305 (SEI Nº 65849923), para repasse do Programa de Residência Médica/Multiprofissional.
.
#Solicitação de Liquidação e Pagamento Consolidado - Setembro 2024 ({69107838|66702982})#</t>
        </r>
      </text>
    </comment>
    <comment ref="F59" authorId="0" shapeId="0" xr:uid="{6151A7EB-2179-445D-B902-C637884864C6}">
      <text>
        <r>
          <rPr>
            <sz val="9"/>
            <color indexed="81"/>
            <rFont val="Segoe UI"/>
            <family val="2"/>
          </rPr>
          <t>HUGO.............R$ 150430,91..............Folha de residencia médica, referencia Outubro 2024, lançada na planilha de repasse mensal de outubro  2024, conf. Processo 202100010024770, DESPACHO Nº 11541/2024/SES/COFP-05073 SEI 67146489.
.....................................................................................................
R$ 23.613,82
Valor para repasse do Programa de Residência Médica/Multiprofissional, apontado no Processo SEI Nº 202400010054196, Despacho Nº 15/2024/SES/COMEP-22305 (SEI Nº 66859469),
.
#Solicitação de Liquidação e Pagamento Consolidado - Outubro 2024 ({70210132|67704709})#</t>
        </r>
      </text>
    </comment>
    <comment ref="F60" authorId="0" shapeId="0" xr:uid="{D53AB553-CF26-4E65-8C52-3F9D03DD56AF}">
      <text>
        <r>
          <rPr>
            <sz val="9"/>
            <color indexed="81"/>
            <rFont val="Segoe UI"/>
            <family val="2"/>
          </rPr>
          <t>HUGO.............R$ 150430,91..............Folha de residencia médica, referencia Outubro 2024, lançada na planilha de repasse mensal de outubro  2024, conf. Processo 202100010024770, DESPACHO Nº 11541/2024/SES/COFP-05073 SEI 67146489.
.....................................................................................................
R$ 23.613,82
Valor para repasse do Programa de Residência Médica/Multiprofissional, apontado no Processo SEI Nº 202400010054196, Despacho Nº 15/2024/SES/COMEP-22305 (SEI Nº 66859469),
.
#Solicitação de Liquidação e Pagamento Consolidado - Outubro 2024 ({70210132|67704709})#</t>
        </r>
      </text>
    </comment>
    <comment ref="F61" authorId="0" shapeId="0" xr:uid="{36D3DDFF-5D2B-48DB-8159-F18BCB7390A2}">
      <text>
        <r>
          <rPr>
            <sz val="9"/>
            <color indexed="81"/>
            <rFont val="Segoe UI"/>
            <family val="2"/>
          </rPr>
          <t xml:space="preserve">
R$ 24.582,88- Valor para repasse do Programa de Residência Médica/Multiprofissional (referência 11/2024), apontado no Processo SEI Nº 202400010054196, Despacho Nº 20/2024/SES/COMEP-22305 (SEI Nº 68258990).
.
R$ 969,06 *- * Ajuste do valor de repasse do Programa de Residência Médica/Multiprofissional (referência 11/2024) pois foi provisionado o valor referente ao mês de outubro/2024 (Despacho 18 - SEI nº 67800484).
.
#Solicitação de Liquidação e Pagamento Consolidado - Dezembro 2024 - HUGO ({71089898|68511043})#
</t>
        </r>
      </text>
    </comment>
  </commentList>
</comments>
</file>

<file path=xl/sharedStrings.xml><?xml version="1.0" encoding="utf-8"?>
<sst xmlns="http://schemas.openxmlformats.org/spreadsheetml/2006/main" count="84" uniqueCount="52">
  <si>
    <t>Relatório Resumido da Execução Orçamentária e Financeira por Contrato de Gestão</t>
  </si>
  <si>
    <t>Mês/Ano: JANEIRO A DEZEMBRO/2024</t>
  </si>
  <si>
    <t>Órgão Contratante: SECRETARIA DE ESTADO DA SAÚDE – SES/GO.</t>
  </si>
  <si>
    <t>CNPJ: 02.529.964/0001-57</t>
  </si>
  <si>
    <t>Organização Social Contratada : SOCIEDADE BENEFICENTE ISRALITA BRASILEIRA - HOSPITAL ALBERT EINSTEIN</t>
  </si>
  <si>
    <t>60.765.823/0001-30</t>
  </si>
  <si>
    <t>Unidade Gerida: HOSPITAL DE URGÊNCIAS DE GOIÁS Dr. VALDEMIRO CRUZ - HUGO</t>
  </si>
  <si>
    <t>Contrato de Gestão nº: Termo de Colaboração nº 97/2024 - SES (63135683). 3° Apostilamento, 4° Apostilamento, 5° Apostilamento, 6° APOSTILAMENTO</t>
  </si>
  <si>
    <t>Vigência do Contrato de Gestão - : Início: 07/08/2024 A 06/08/2025   Término : A06/08/2025</t>
  </si>
  <si>
    <t>Previsão de Repasse Mensal do Contrato de Gestão/ADITIVO - Custeio : R$ 18.606.456,07  Processo nº 202300010023416</t>
  </si>
  <si>
    <t xml:space="preserve">Previsão de Repasse Mensal do Contrato de Gestão/ADITIVO - Investimentos : R$ Processo nº:
</t>
  </si>
  <si>
    <t>Em reais</t>
  </si>
  <si>
    <t>Mês</t>
  </si>
  <si>
    <t>Comparativo do Estimado com a Execução Orçamentária e Financeira</t>
  </si>
  <si>
    <t>Valor Estimado no Contrato de Gestão</t>
  </si>
  <si>
    <t>1. Valor Mensal Estimado no Contrato de Gestão - Custeio</t>
  </si>
  <si>
    <t>2. Empenhado no mês</t>
  </si>
  <si>
    <t>3. Liquidado no mês</t>
  </si>
  <si>
    <t>4. Glosas Aplicadas</t>
  </si>
  <si>
    <t>5. Montante pago no mês (informar o mês a que se refere, quando ocorrer repasses para mais de uma competência, inserir linha para cada mês)</t>
  </si>
  <si>
    <t>6. Guia de Recolhimento (Devolução - informar na Nota Explicativa - Ex.: processo e mês a que se refere)</t>
  </si>
  <si>
    <t>7. Guias de Receita (Devolução de Recursos de Exercícios Anteriores)</t>
  </si>
  <si>
    <t>8. Pagamentos (repasses – Restos a Pagar) (Informar na Nota Explicativa)</t>
  </si>
  <si>
    <t>9. Pagamentos de Despesas de Exercícios Anteriores - DEA (informar a natureza, processo e outros esclarecimentos sobre o repasse efetuado para a contratada, objetivamente, na Nota Explicativa)</t>
  </si>
  <si>
    <t>10. Total de Pagamentos no mês 10=5-(6+7) + 8 + 9</t>
  </si>
  <si>
    <t>Custeio</t>
  </si>
  <si>
    <t>Investimentos</t>
  </si>
  <si>
    <t>Repasses Adicionais (Ver Legenda)</t>
  </si>
  <si>
    <t>Referência/Parcela</t>
  </si>
  <si>
    <t>Investimento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</si>
  <si>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</si>
  <si>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>Descrição</t>
  </si>
  <si>
    <t xml:space="preserve">Ressarcimentos (Rescisões Trabalhista, Serviço Hospitalar e Ambulatorial, Leitos Extras, Material Órtese e Prótese ( OPME e Outros ). </t>
  </si>
  <si>
    <t>Mandados Judiciais .</t>
  </si>
  <si>
    <t xml:space="preserve">Repasse Via Regularização de Despesas. </t>
  </si>
  <si>
    <t>Encontro de Contas Final do Contrato.</t>
  </si>
  <si>
    <t>Outros.</t>
  </si>
  <si>
    <t>Detalhamento - Glosas</t>
  </si>
  <si>
    <t>Valor R$</t>
  </si>
  <si>
    <t>Natureza da Despesa</t>
  </si>
  <si>
    <t>Processo</t>
  </si>
  <si>
    <t>Competência do DESPESA (mês/ano)</t>
  </si>
  <si>
    <t xml:space="preserve">Período da APLICAÇÃO da Glosa (mês/ano)- </t>
  </si>
  <si>
    <t>Área Responsável</t>
  </si>
  <si>
    <t>Glosa - Equatorial</t>
  </si>
  <si>
    <t>3.1.91.11.10</t>
  </si>
  <si>
    <t>SES/GAAL-11410, SES/GMAE-14421 E SES/SUPECC-03082.</t>
  </si>
  <si>
    <t>Glosa -Residentes (Programa de Residência Médica).</t>
  </si>
  <si>
    <t>Total Geral</t>
  </si>
  <si>
    <t xml:space="preserve">* Glosa aplicada com valor estimado - ajuste será realizado posteriormente, quando informado pela SES/GMAE - CG-14421. </t>
  </si>
  <si>
    <t xml:space="preserve">Nota Explicativa:        </t>
  </si>
  <si>
    <t>Fonte:Contratos de Gestão e Aditivos contidos no processo e Portal Transparência: saude.go.gov.br  e Sistema SIOFINET - Portal.go.gov.br.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</si>
</sst>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\-??_-;_-@_-"/>
    <numFmt numFmtId="165" formatCode="[$-416]mmm\-yy;@"/>
  </numFmts>
  <fonts count="1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20"/>
      <color rgb="FFFFFFFF"/>
      <name val="Arial"/>
      <family val="2"/>
      <charset val="1"/>
    </font>
    <font>
      <sz val="11"/>
      <color theme="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theme="0"/>
      <name val="Calibri"/>
      <family val="2"/>
      <charset val="1"/>
    </font>
    <font>
      <b/>
      <sz val="10"/>
      <color rgb="FFFFFFFF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b/>
      <sz val="10"/>
      <color theme="0"/>
      <name val="Calibri"/>
      <family val="2"/>
      <charset val="1"/>
    </font>
    <font>
      <sz val="12"/>
      <color rgb="FF1F497D"/>
      <name val="Calibri"/>
      <family val="2"/>
      <charset val="1"/>
    </font>
    <font>
      <sz val="9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127622"/>
        <bgColor rgb="FF008080"/>
      </patternFill>
    </fill>
    <fill>
      <patternFill patternType="solid">
        <fgColor rgb="FFAFD095"/>
        <bgColor rgb="FFCCCCCC"/>
      </patternFill>
    </fill>
    <fill>
      <patternFill patternType="solid">
        <fgColor rgb="FFD9E2F3"/>
        <bgColor rgb="FFD8D8D8"/>
      </patternFill>
    </fill>
    <fill>
      <patternFill patternType="solid">
        <fgColor rgb="FFD8D8D8"/>
        <bgColor rgb="FFD9E2F3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medium">
        <color rgb="FFCCCCCC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auto="1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auto="1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rgb="FFCCCCCC"/>
      </top>
      <bottom/>
      <diagonal/>
    </border>
    <border>
      <left style="medium">
        <color rgb="FFCCCCCC"/>
      </left>
      <right style="medium">
        <color auto="1"/>
      </right>
      <top style="medium">
        <color rgb="FFCCCCCC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CCCCCC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CCCCCC"/>
      </left>
      <right style="medium">
        <color auto="1"/>
      </right>
      <top/>
      <bottom style="medium">
        <color auto="1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164" fontId="1" fillId="0" borderId="0" applyBorder="0" applyProtection="0"/>
  </cellStyleXfs>
  <cellXfs count="7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0" xfId="0" applyFont="1"/>
    <xf numFmtId="0" fontId="6" fillId="2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righ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17" fontId="4" fillId="0" borderId="12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165" fontId="4" fillId="0" borderId="15" xfId="0" applyNumberFormat="1" applyFont="1" applyBorder="1" applyAlignment="1">
      <alignment horizontal="center" vertical="center" wrapText="1"/>
    </xf>
    <xf numFmtId="164" fontId="8" fillId="0" borderId="15" xfId="0" applyNumberFormat="1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17" fontId="4" fillId="0" borderId="16" xfId="0" applyNumberFormat="1" applyFont="1" applyBorder="1" applyAlignment="1">
      <alignment horizontal="center" vertical="center" wrapText="1"/>
    </xf>
    <xf numFmtId="4" fontId="4" fillId="0" borderId="17" xfId="0" applyNumberFormat="1" applyFont="1" applyBorder="1"/>
    <xf numFmtId="165" fontId="4" fillId="0" borderId="14" xfId="0" applyNumberFormat="1" applyFont="1" applyBorder="1" applyAlignment="1">
      <alignment horizontal="center" vertical="center" wrapText="1"/>
    </xf>
    <xf numFmtId="164" fontId="8" fillId="0" borderId="14" xfId="0" applyNumberFormat="1" applyFont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164" fontId="7" fillId="4" borderId="1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164" fontId="7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164" fontId="7" fillId="0" borderId="0" xfId="0" applyNumberFormat="1" applyFont="1" applyAlignment="1">
      <alignment wrapText="1"/>
    </xf>
    <xf numFmtId="0" fontId="6" fillId="2" borderId="17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3" borderId="17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0" fontId="7" fillId="3" borderId="17" xfId="0" applyFont="1" applyFill="1" applyBorder="1" applyAlignment="1">
      <alignment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64" fontId="9" fillId="0" borderId="0" xfId="0" applyNumberFormat="1" applyFont="1" applyAlignment="1">
      <alignment vertical="center" wrapText="1"/>
    </xf>
    <xf numFmtId="4" fontId="10" fillId="0" borderId="17" xfId="1" applyNumberFormat="1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1" fontId="4" fillId="0" borderId="17" xfId="0" applyNumberFormat="1" applyFont="1" applyBorder="1" applyAlignment="1">
      <alignment horizontal="center" vertical="center" wrapText="1"/>
    </xf>
    <xf numFmtId="165" fontId="4" fillId="0" borderId="17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164" fontId="0" fillId="0" borderId="17" xfId="2" applyFont="1" applyBorder="1" applyAlignment="1" applyProtection="1">
      <alignment horizontal="right" vertical="center"/>
    </xf>
    <xf numFmtId="4" fontId="0" fillId="0" borderId="17" xfId="2" applyNumberFormat="1" applyFont="1" applyBorder="1" applyAlignment="1" applyProtection="1">
      <alignment horizontal="right" vertical="center"/>
    </xf>
    <xf numFmtId="0" fontId="5" fillId="0" borderId="0" xfId="0" applyFont="1" applyAlignment="1">
      <alignment horizontal="left" vertical="top" wrapText="1"/>
    </xf>
    <xf numFmtId="0" fontId="7" fillId="5" borderId="17" xfId="0" applyFont="1" applyFill="1" applyBorder="1" applyAlignment="1">
      <alignment vertical="center" wrapText="1"/>
    </xf>
    <xf numFmtId="4" fontId="7" fillId="5" borderId="17" xfId="0" applyNumberFormat="1" applyFont="1" applyFill="1" applyBorder="1" applyAlignment="1">
      <alignment vertical="center" wrapText="1"/>
    </xf>
    <xf numFmtId="0" fontId="4" fillId="5" borderId="17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7" fillId="0" borderId="12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</cellXfs>
  <cellStyles count="3">
    <cellStyle name="Normal" xfId="0" builtinId="0"/>
    <cellStyle name="Normal 65" xfId="1" xr:uid="{CC459CFE-2118-4186-851C-D1370C652156}"/>
    <cellStyle name="Vírgula 44" xfId="2" xr:uid="{753C874C-D8F0-49F5-BFE7-71AD0F8E89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24207-A408-43AF-8CE5-00A229E46421}">
  <sheetPr>
    <tabColor rgb="FF92D050"/>
    <pageSetUpPr fitToPage="1"/>
  </sheetPr>
  <dimension ref="A1:X110"/>
  <sheetViews>
    <sheetView tabSelected="1" topLeftCell="A40" zoomScaleNormal="100" workbookViewId="0">
      <selection activeCell="G20" sqref="G20:I20"/>
    </sheetView>
  </sheetViews>
  <sheetFormatPr defaultColWidth="8.7109375" defaultRowHeight="15" x14ac:dyDescent="0.25"/>
  <cols>
    <col min="1" max="1" width="9.85546875" customWidth="1"/>
    <col min="2" max="2" width="14.28515625" style="43" customWidth="1"/>
    <col min="3" max="7" width="14.85546875" style="43" customWidth="1"/>
    <col min="8" max="8" width="17" style="43" customWidth="1"/>
    <col min="9" max="10" width="14.85546875" style="43" customWidth="1"/>
    <col min="11" max="11" width="16.7109375" style="43" customWidth="1"/>
    <col min="12" max="15" width="15.7109375" style="43" customWidth="1"/>
    <col min="16" max="22" width="15.7109375" customWidth="1"/>
    <col min="23" max="24" width="14.5703125" style="2" bestFit="1" customWidth="1"/>
  </cols>
  <sheetData>
    <row r="1" spans="1:24" ht="26.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4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W2" s="6"/>
      <c r="X2" s="6"/>
    </row>
    <row r="3" spans="1:24" x14ac:dyDescent="0.2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6"/>
      <c r="X3" s="6"/>
    </row>
    <row r="4" spans="1:24" x14ac:dyDescent="0.2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5"/>
      <c r="Q4" s="5"/>
      <c r="R4" s="5"/>
      <c r="S4" s="5"/>
      <c r="T4" s="5"/>
      <c r="U4" s="5"/>
      <c r="V4" s="5"/>
      <c r="W4" s="6"/>
      <c r="X4" s="6"/>
    </row>
    <row r="5" spans="1:24" x14ac:dyDescent="0.25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6"/>
      <c r="X5" s="6"/>
    </row>
    <row r="6" spans="1:24" x14ac:dyDescent="0.25">
      <c r="A6" s="9" t="s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4"/>
      <c r="P6" s="5"/>
      <c r="Q6" s="5"/>
      <c r="R6" s="5"/>
      <c r="S6" s="5"/>
      <c r="T6" s="5"/>
      <c r="U6" s="5"/>
      <c r="V6" s="5"/>
      <c r="W6" s="6"/>
      <c r="X6" s="6"/>
    </row>
    <row r="7" spans="1:24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4"/>
      <c r="P7" s="5"/>
      <c r="Q7" s="5"/>
      <c r="R7" s="5"/>
      <c r="S7" s="5"/>
      <c r="T7" s="5"/>
      <c r="U7" s="5"/>
      <c r="V7" s="5"/>
      <c r="W7" s="6"/>
      <c r="X7" s="6"/>
    </row>
    <row r="8" spans="1:24" x14ac:dyDescent="0.25">
      <c r="A8" s="8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6"/>
      <c r="X8" s="6"/>
    </row>
    <row r="9" spans="1:24" x14ac:dyDescent="0.25">
      <c r="A9" s="9" t="s">
        <v>5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4"/>
      <c r="P9" s="5"/>
      <c r="Q9" s="5"/>
      <c r="R9" s="5"/>
      <c r="S9" s="5"/>
      <c r="T9" s="5"/>
      <c r="U9" s="5"/>
      <c r="V9" s="5"/>
      <c r="W9" s="6"/>
      <c r="X9" s="6"/>
    </row>
    <row r="10" spans="1:24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4"/>
      <c r="P10" s="5"/>
      <c r="Q10" s="5"/>
      <c r="R10" s="5"/>
      <c r="S10" s="5"/>
      <c r="T10" s="5"/>
      <c r="U10" s="5"/>
      <c r="V10" s="5"/>
      <c r="W10" s="6"/>
      <c r="X10" s="6"/>
    </row>
    <row r="11" spans="1:24" x14ac:dyDescent="0.25">
      <c r="A11" s="8" t="s">
        <v>6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6"/>
      <c r="X11" s="6"/>
    </row>
    <row r="12" spans="1:24" ht="15.75" thickBot="1" x14ac:dyDescent="0.3">
      <c r="A12" s="5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5"/>
      <c r="Q12" s="5"/>
      <c r="R12" s="5"/>
      <c r="S12" s="5"/>
      <c r="T12" s="5"/>
      <c r="U12" s="5"/>
      <c r="V12" s="5"/>
      <c r="W12" s="6"/>
      <c r="X12" s="6"/>
    </row>
    <row r="13" spans="1:24" ht="15.75" customHeight="1" thickBot="1" x14ac:dyDescent="0.3">
      <c r="A13" s="11" t="s">
        <v>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6"/>
      <c r="X13" s="6"/>
    </row>
    <row r="14" spans="1:24" ht="15.75" customHeight="1" thickBot="1" x14ac:dyDescent="0.3">
      <c r="A14" s="11" t="s">
        <v>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6"/>
      <c r="X14" s="6"/>
    </row>
    <row r="15" spans="1:24" ht="15.75" thickBot="1" x14ac:dyDescent="0.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3"/>
      <c r="Q15" s="13"/>
      <c r="R15" s="13"/>
      <c r="S15" s="13"/>
      <c r="T15" s="13"/>
      <c r="U15" s="13"/>
      <c r="V15" s="13"/>
      <c r="W15" s="6"/>
      <c r="X15" s="6"/>
    </row>
    <row r="16" spans="1:24" ht="15.75" customHeight="1" thickBot="1" x14ac:dyDescent="0.3">
      <c r="A16" s="11" t="s">
        <v>9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6"/>
      <c r="X16" s="6"/>
    </row>
    <row r="17" spans="1:24" ht="25.5" customHeight="1" thickBot="1" x14ac:dyDescent="0.3">
      <c r="A17" s="11" t="s">
        <v>10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6"/>
      <c r="X17" s="6"/>
    </row>
    <row r="18" spans="1:24" ht="15.75" customHeight="1" thickBot="1" x14ac:dyDescent="0.3">
      <c r="A18" s="14" t="s">
        <v>11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6"/>
      <c r="X18" s="6"/>
    </row>
    <row r="19" spans="1:24" s="19" customFormat="1" ht="15.75" customHeight="1" thickBot="1" x14ac:dyDescent="0.3">
      <c r="A19" s="15" t="s">
        <v>12</v>
      </c>
      <c r="B19" s="16"/>
      <c r="C19" s="17" t="s">
        <v>13</v>
      </c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8"/>
      <c r="X19" s="18"/>
    </row>
    <row r="20" spans="1:24" s="19" customFormat="1" ht="90.75" customHeight="1" thickBot="1" x14ac:dyDescent="0.3">
      <c r="A20" s="15"/>
      <c r="B20" s="20" t="s">
        <v>14</v>
      </c>
      <c r="C20" s="21" t="s">
        <v>15</v>
      </c>
      <c r="D20" s="22" t="s">
        <v>16</v>
      </c>
      <c r="E20" s="22"/>
      <c r="F20" s="22"/>
      <c r="G20" s="22" t="s">
        <v>17</v>
      </c>
      <c r="H20" s="22"/>
      <c r="I20" s="22"/>
      <c r="J20" s="23" t="s">
        <v>18</v>
      </c>
      <c r="K20" s="22" t="s">
        <v>19</v>
      </c>
      <c r="L20" s="22"/>
      <c r="M20" s="22"/>
      <c r="N20" s="22"/>
      <c r="O20" s="22" t="s">
        <v>20</v>
      </c>
      <c r="P20" s="22"/>
      <c r="Q20" s="23" t="s">
        <v>21</v>
      </c>
      <c r="R20" s="22" t="s">
        <v>22</v>
      </c>
      <c r="S20" s="22"/>
      <c r="T20" s="22" t="s">
        <v>23</v>
      </c>
      <c r="U20" s="22"/>
      <c r="V20" s="21" t="s">
        <v>24</v>
      </c>
      <c r="W20" s="18"/>
      <c r="X20" s="18"/>
    </row>
    <row r="21" spans="1:24" s="19" customFormat="1" ht="37.5" customHeight="1" thickBot="1" x14ac:dyDescent="0.3">
      <c r="A21" s="15"/>
      <c r="B21" s="20"/>
      <c r="C21" s="21"/>
      <c r="D21" s="24" t="s">
        <v>25</v>
      </c>
      <c r="E21" s="24" t="s">
        <v>26</v>
      </c>
      <c r="F21" s="24" t="s">
        <v>27</v>
      </c>
      <c r="G21" s="24" t="s">
        <v>25</v>
      </c>
      <c r="H21" s="24" t="s">
        <v>26</v>
      </c>
      <c r="I21" s="24" t="s">
        <v>27</v>
      </c>
      <c r="J21" s="24" t="s">
        <v>25</v>
      </c>
      <c r="K21" s="24" t="s">
        <v>28</v>
      </c>
      <c r="L21" s="24" t="s">
        <v>25</v>
      </c>
      <c r="M21" s="24" t="s">
        <v>26</v>
      </c>
      <c r="N21" s="24" t="s">
        <v>27</v>
      </c>
      <c r="O21" s="24" t="s">
        <v>25</v>
      </c>
      <c r="P21" s="24" t="s">
        <v>26</v>
      </c>
      <c r="Q21" s="24"/>
      <c r="R21" s="24" t="s">
        <v>25</v>
      </c>
      <c r="S21" s="24" t="s">
        <v>26</v>
      </c>
      <c r="T21" s="24" t="s">
        <v>25</v>
      </c>
      <c r="U21" s="24" t="s">
        <v>29</v>
      </c>
      <c r="V21" s="21"/>
      <c r="W21" s="18"/>
      <c r="X21" s="18"/>
    </row>
    <row r="22" spans="1:24" s="19" customFormat="1" ht="15.75" thickBot="1" x14ac:dyDescent="0.3">
      <c r="A22" s="25">
        <v>45292</v>
      </c>
      <c r="B22" s="26"/>
      <c r="C22" s="27"/>
      <c r="D22" s="27"/>
      <c r="E22" s="27"/>
      <c r="F22" s="27"/>
      <c r="G22" s="27"/>
      <c r="H22" s="27"/>
      <c r="I22" s="27"/>
      <c r="J22" s="27"/>
      <c r="K22" s="28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30">
        <f t="shared" ref="V22:V41" si="0">L22+M22+N22+R22+S22+T22+U22</f>
        <v>0</v>
      </c>
      <c r="W22" s="31">
        <f>SUM(D22:F22)</f>
        <v>0</v>
      </c>
      <c r="X22" s="31">
        <f>SUM(G22:I22)</f>
        <v>0</v>
      </c>
    </row>
    <row r="23" spans="1:24" s="19" customFormat="1" ht="15.75" thickBot="1" x14ac:dyDescent="0.3">
      <c r="A23" s="25">
        <v>45323</v>
      </c>
      <c r="B23" s="27"/>
      <c r="C23" s="27"/>
      <c r="D23" s="27"/>
      <c r="E23" s="27"/>
      <c r="F23" s="27"/>
      <c r="G23" s="27"/>
      <c r="H23" s="27"/>
      <c r="I23" s="27"/>
      <c r="J23" s="27"/>
      <c r="K23" s="28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30">
        <f t="shared" si="0"/>
        <v>0</v>
      </c>
      <c r="W23" s="31">
        <f t="shared" ref="W23:W42" si="1">SUM(D23:F23)</f>
        <v>0</v>
      </c>
      <c r="X23" s="31">
        <f t="shared" ref="X23:X42" si="2">SUM(G23:I23)</f>
        <v>0</v>
      </c>
    </row>
    <row r="24" spans="1:24" s="19" customFormat="1" ht="15.75" thickBot="1" x14ac:dyDescent="0.3">
      <c r="A24" s="25">
        <v>45352</v>
      </c>
      <c r="B24" s="27"/>
      <c r="C24" s="27"/>
      <c r="D24" s="27"/>
      <c r="E24" s="27"/>
      <c r="F24" s="27"/>
      <c r="G24" s="27"/>
      <c r="H24" s="27"/>
      <c r="I24" s="27"/>
      <c r="J24" s="27"/>
      <c r="K24" s="28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30">
        <f t="shared" si="0"/>
        <v>0</v>
      </c>
      <c r="W24" s="31">
        <f t="shared" si="1"/>
        <v>0</v>
      </c>
      <c r="X24" s="31">
        <f t="shared" si="2"/>
        <v>0</v>
      </c>
    </row>
    <row r="25" spans="1:24" s="19" customFormat="1" ht="15.75" thickBot="1" x14ac:dyDescent="0.3">
      <c r="A25" s="25">
        <v>45383</v>
      </c>
      <c r="B25" s="27"/>
      <c r="C25" s="27"/>
      <c r="D25" s="27"/>
      <c r="E25" s="27"/>
      <c r="F25" s="27"/>
      <c r="G25" s="27"/>
      <c r="H25" s="27"/>
      <c r="I25" s="27"/>
      <c r="J25" s="27"/>
      <c r="K25" s="28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30">
        <f t="shared" si="0"/>
        <v>0</v>
      </c>
      <c r="W25" s="31">
        <f t="shared" si="1"/>
        <v>0</v>
      </c>
      <c r="X25" s="31">
        <f t="shared" si="2"/>
        <v>0</v>
      </c>
    </row>
    <row r="26" spans="1:24" s="19" customFormat="1" ht="15.75" thickBot="1" x14ac:dyDescent="0.3">
      <c r="A26" s="25">
        <v>45413</v>
      </c>
      <c r="B26" s="27"/>
      <c r="C26" s="27"/>
      <c r="D26" s="27"/>
      <c r="E26" s="27"/>
      <c r="F26" s="27"/>
      <c r="G26" s="27"/>
      <c r="H26" s="27"/>
      <c r="I26" s="27"/>
      <c r="J26" s="27"/>
      <c r="K26" s="28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30">
        <f t="shared" si="0"/>
        <v>0</v>
      </c>
      <c r="W26" s="31">
        <f t="shared" si="1"/>
        <v>0</v>
      </c>
      <c r="X26" s="31">
        <f t="shared" si="2"/>
        <v>0</v>
      </c>
    </row>
    <row r="27" spans="1:24" s="19" customFormat="1" ht="15.75" thickBot="1" x14ac:dyDescent="0.3">
      <c r="A27" s="32">
        <v>45444</v>
      </c>
      <c r="B27" s="27"/>
      <c r="C27" s="30"/>
      <c r="D27" s="27"/>
      <c r="E27" s="27"/>
      <c r="F27" s="27"/>
      <c r="G27" s="27"/>
      <c r="H27" s="27"/>
      <c r="I27" s="27"/>
      <c r="J27" s="30"/>
      <c r="K27" s="28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30">
        <f t="shared" si="0"/>
        <v>0</v>
      </c>
      <c r="W27" s="31">
        <f t="shared" si="1"/>
        <v>0</v>
      </c>
      <c r="X27" s="31">
        <f t="shared" si="2"/>
        <v>0</v>
      </c>
    </row>
    <row r="28" spans="1:24" s="19" customFormat="1" ht="15.75" thickBot="1" x14ac:dyDescent="0.3">
      <c r="A28" s="32">
        <v>45474</v>
      </c>
      <c r="B28" s="27"/>
      <c r="C28" s="30"/>
      <c r="D28" s="27"/>
      <c r="E28" s="27"/>
      <c r="F28" s="27"/>
      <c r="G28" s="27"/>
      <c r="H28" s="27"/>
      <c r="I28" s="27"/>
      <c r="J28" s="30"/>
      <c r="K28" s="28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30">
        <f t="shared" si="0"/>
        <v>0</v>
      </c>
      <c r="W28" s="31">
        <f t="shared" si="1"/>
        <v>0</v>
      </c>
      <c r="X28" s="31">
        <f t="shared" si="2"/>
        <v>0</v>
      </c>
    </row>
    <row r="29" spans="1:24" s="19" customFormat="1" ht="15.75" thickBot="1" x14ac:dyDescent="0.3">
      <c r="A29" s="32">
        <v>45474</v>
      </c>
      <c r="B29" s="27"/>
      <c r="C29" s="30"/>
      <c r="D29" s="27">
        <v>17057946.449999999</v>
      </c>
      <c r="E29" s="27"/>
      <c r="F29" s="27"/>
      <c r="G29" s="27"/>
      <c r="H29" s="27"/>
      <c r="I29" s="27"/>
      <c r="J29" s="30"/>
      <c r="K29" s="28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30">
        <f t="shared" si="0"/>
        <v>0</v>
      </c>
      <c r="W29" s="31">
        <f t="shared" si="1"/>
        <v>17057946.449999999</v>
      </c>
      <c r="X29" s="31">
        <f t="shared" si="2"/>
        <v>0</v>
      </c>
    </row>
    <row r="30" spans="1:24" s="19" customFormat="1" ht="15.75" thickBot="1" x14ac:dyDescent="0.3">
      <c r="A30" s="32">
        <v>45505</v>
      </c>
      <c r="B30" s="27"/>
      <c r="C30" s="30"/>
      <c r="D30" s="27">
        <v>76324216.300000012</v>
      </c>
      <c r="E30" s="27"/>
      <c r="F30" s="27"/>
      <c r="G30" s="27"/>
      <c r="H30" s="27"/>
      <c r="I30" s="27"/>
      <c r="J30" s="30"/>
      <c r="K30" s="28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30">
        <f t="shared" si="0"/>
        <v>0</v>
      </c>
      <c r="W30" s="31">
        <f t="shared" si="1"/>
        <v>76324216.300000012</v>
      </c>
      <c r="X30" s="31">
        <f t="shared" si="2"/>
        <v>0</v>
      </c>
    </row>
    <row r="31" spans="1:24" s="19" customFormat="1" ht="15.75" thickBot="1" x14ac:dyDescent="0.3">
      <c r="A31" s="32">
        <v>45505</v>
      </c>
      <c r="B31" s="27">
        <f>17057946.448+137604.35</f>
        <v>17195550.798</v>
      </c>
      <c r="C31" s="30">
        <v>17195550.798</v>
      </c>
      <c r="D31" s="27"/>
      <c r="E31" s="27"/>
      <c r="F31" s="27"/>
      <c r="G31" s="27">
        <v>38232599.600000001</v>
      </c>
      <c r="H31" s="27"/>
      <c r="I31" s="27"/>
      <c r="J31" s="30">
        <v>0</v>
      </c>
      <c r="K31" s="28">
        <v>45505</v>
      </c>
      <c r="L31" s="29">
        <v>17057946.449999999</v>
      </c>
      <c r="M31" s="29"/>
      <c r="N31" s="29"/>
      <c r="O31" s="29"/>
      <c r="P31" s="29"/>
      <c r="Q31" s="29"/>
      <c r="R31" s="29"/>
      <c r="S31" s="29"/>
      <c r="T31" s="29"/>
      <c r="U31" s="29"/>
      <c r="V31" s="30">
        <f t="shared" si="0"/>
        <v>17057946.449999999</v>
      </c>
      <c r="W31" s="31">
        <f t="shared" si="1"/>
        <v>0</v>
      </c>
      <c r="X31" s="31">
        <f t="shared" si="2"/>
        <v>38232599.600000001</v>
      </c>
    </row>
    <row r="32" spans="1:24" s="19" customFormat="1" ht="15.75" thickBot="1" x14ac:dyDescent="0.25">
      <c r="A32" s="32">
        <v>45536</v>
      </c>
      <c r="B32" s="27">
        <v>21544235.229999997</v>
      </c>
      <c r="C32" s="30">
        <v>21544235.229999997</v>
      </c>
      <c r="D32" s="27">
        <v>137604.35</v>
      </c>
      <c r="E32" s="27">
        <v>1244000</v>
      </c>
      <c r="F32" s="27"/>
      <c r="G32" s="33">
        <v>137604.35</v>
      </c>
      <c r="H32" s="33">
        <v>1210000</v>
      </c>
      <c r="I32" s="27"/>
      <c r="J32" s="30">
        <v>241182.12</v>
      </c>
      <c r="K32" s="28">
        <v>45505</v>
      </c>
      <c r="L32" s="29">
        <v>137604.35</v>
      </c>
      <c r="M32" s="29"/>
      <c r="N32" s="29"/>
      <c r="O32" s="29"/>
      <c r="P32" s="29"/>
      <c r="Q32" s="29"/>
      <c r="R32" s="29"/>
      <c r="S32" s="29"/>
      <c r="T32" s="29"/>
      <c r="U32" s="29"/>
      <c r="V32" s="30">
        <f t="shared" si="0"/>
        <v>137604.35</v>
      </c>
      <c r="W32" s="31">
        <f t="shared" si="1"/>
        <v>1381604.35</v>
      </c>
      <c r="X32" s="31">
        <f t="shared" si="2"/>
        <v>1347604.35</v>
      </c>
    </row>
    <row r="33" spans="1:24" s="19" customFormat="1" ht="15.75" thickBot="1" x14ac:dyDescent="0.3">
      <c r="A33" s="32">
        <v>45536</v>
      </c>
      <c r="B33" s="27"/>
      <c r="C33" s="30"/>
      <c r="D33" s="27"/>
      <c r="E33" s="27"/>
      <c r="F33" s="27"/>
      <c r="G33" s="27"/>
      <c r="H33" s="27"/>
      <c r="I33" s="27"/>
      <c r="J33" s="30"/>
      <c r="K33" s="28">
        <v>45536</v>
      </c>
      <c r="L33" s="29">
        <v>21022433.060000002</v>
      </c>
      <c r="M33" s="29">
        <v>1290400</v>
      </c>
      <c r="N33" s="29"/>
      <c r="O33" s="29"/>
      <c r="P33" s="29"/>
      <c r="Q33" s="29"/>
      <c r="R33" s="29"/>
      <c r="S33" s="29"/>
      <c r="T33" s="29"/>
      <c r="U33" s="29"/>
      <c r="V33" s="30">
        <f t="shared" si="0"/>
        <v>22312833.060000002</v>
      </c>
      <c r="W33" s="31">
        <f t="shared" si="1"/>
        <v>0</v>
      </c>
      <c r="X33" s="31">
        <f t="shared" si="2"/>
        <v>0</v>
      </c>
    </row>
    <row r="34" spans="1:24" s="19" customFormat="1" ht="15.75" thickBot="1" x14ac:dyDescent="0.3">
      <c r="A34" s="25">
        <v>45566</v>
      </c>
      <c r="B34" s="27">
        <v>21552575.949999999</v>
      </c>
      <c r="C34" s="30">
        <v>21552575.949999999</v>
      </c>
      <c r="D34" s="27">
        <v>8432084.0299999993</v>
      </c>
      <c r="E34" s="27">
        <v>5702182.4800000004</v>
      </c>
      <c r="F34" s="27"/>
      <c r="G34" s="27">
        <v>42132766.090000004</v>
      </c>
      <c r="H34" s="27">
        <v>5702182.4799999995</v>
      </c>
      <c r="I34" s="27"/>
      <c r="J34" s="30">
        <v>137068.82</v>
      </c>
      <c r="K34" s="28">
        <v>45536</v>
      </c>
      <c r="L34" s="29">
        <v>87899.97</v>
      </c>
      <c r="M34" s="29">
        <v>5702182.4799999995</v>
      </c>
      <c r="N34" s="29"/>
      <c r="O34" s="29"/>
      <c r="P34" s="29"/>
      <c r="Q34" s="29"/>
      <c r="R34" s="29"/>
      <c r="S34" s="29"/>
      <c r="T34" s="29"/>
      <c r="U34" s="29"/>
      <c r="V34" s="30">
        <f t="shared" si="0"/>
        <v>5790082.4499999993</v>
      </c>
      <c r="W34" s="31">
        <f t="shared" si="1"/>
        <v>14134266.51</v>
      </c>
      <c r="X34" s="31">
        <f t="shared" si="2"/>
        <v>47834948.57</v>
      </c>
    </row>
    <row r="35" spans="1:24" s="19" customFormat="1" ht="15.75" thickBot="1" x14ac:dyDescent="0.3">
      <c r="A35" s="25">
        <v>45566</v>
      </c>
      <c r="B35" s="27"/>
      <c r="C35" s="30"/>
      <c r="D35" s="27"/>
      <c r="E35" s="27"/>
      <c r="F35" s="27"/>
      <c r="G35" s="27"/>
      <c r="H35" s="27"/>
      <c r="I35" s="27"/>
      <c r="J35" s="30"/>
      <c r="K35" s="28">
        <v>45566</v>
      </c>
      <c r="L35" s="29">
        <v>21022433.060000002</v>
      </c>
      <c r="M35" s="29"/>
      <c r="N35" s="29"/>
      <c r="O35" s="29"/>
      <c r="P35" s="29"/>
      <c r="Q35" s="29"/>
      <c r="R35" s="29"/>
      <c r="S35" s="29"/>
      <c r="T35" s="29"/>
      <c r="U35" s="29"/>
      <c r="V35" s="30">
        <f t="shared" si="0"/>
        <v>21022433.060000002</v>
      </c>
      <c r="W35" s="31">
        <f t="shared" si="1"/>
        <v>0</v>
      </c>
      <c r="X35" s="31">
        <f t="shared" si="2"/>
        <v>0</v>
      </c>
    </row>
    <row r="36" spans="1:24" s="19" customFormat="1" ht="15.75" thickBot="1" x14ac:dyDescent="0.3">
      <c r="A36" s="25">
        <v>45597</v>
      </c>
      <c r="B36" s="27">
        <v>21622602.879999999</v>
      </c>
      <c r="C36" s="30">
        <v>21622602.879999999</v>
      </c>
      <c r="D36" s="27">
        <v>69460.25</v>
      </c>
      <c r="E36" s="27">
        <v>14402538.060000002</v>
      </c>
      <c r="F36" s="27"/>
      <c r="G36" s="27">
        <v>21008227.209999997</v>
      </c>
      <c r="H36" s="27">
        <v>14402538.059999999</v>
      </c>
      <c r="I36" s="27"/>
      <c r="J36" s="30">
        <v>233687.32</v>
      </c>
      <c r="K36" s="28">
        <v>45536</v>
      </c>
      <c r="L36" s="29">
        <v>192720.08</v>
      </c>
      <c r="M36" s="29"/>
      <c r="N36" s="29"/>
      <c r="O36" s="29"/>
      <c r="P36" s="29"/>
      <c r="Q36" s="29"/>
      <c r="R36" s="29"/>
      <c r="S36" s="29"/>
      <c r="T36" s="29"/>
      <c r="U36" s="29"/>
      <c r="V36" s="30">
        <f t="shared" si="0"/>
        <v>192720.08</v>
      </c>
      <c r="W36" s="31">
        <f t="shared" si="1"/>
        <v>14471998.310000002</v>
      </c>
      <c r="X36" s="31">
        <f t="shared" si="2"/>
        <v>35410765.269999996</v>
      </c>
    </row>
    <row r="37" spans="1:24" s="19" customFormat="1" ht="15.75" thickBot="1" x14ac:dyDescent="0.3">
      <c r="A37" s="25">
        <v>45597</v>
      </c>
      <c r="B37" s="27"/>
      <c r="C37" s="30"/>
      <c r="D37" s="27"/>
      <c r="E37" s="27"/>
      <c r="F37" s="27"/>
      <c r="G37" s="27"/>
      <c r="H37" s="27"/>
      <c r="I37" s="27"/>
      <c r="J37" s="30"/>
      <c r="K37" s="28">
        <v>45566</v>
      </c>
      <c r="L37" s="29">
        <v>323613.82</v>
      </c>
      <c r="M37" s="29"/>
      <c r="N37" s="29"/>
      <c r="O37" s="29"/>
      <c r="P37" s="29"/>
      <c r="Q37" s="29"/>
      <c r="R37" s="29"/>
      <c r="S37" s="29"/>
      <c r="T37" s="29"/>
      <c r="U37" s="29"/>
      <c r="V37" s="30">
        <f t="shared" si="0"/>
        <v>323613.82</v>
      </c>
      <c r="W37" s="31"/>
      <c r="X37" s="31"/>
    </row>
    <row r="38" spans="1:24" s="19" customFormat="1" ht="15.75" thickBot="1" x14ac:dyDescent="0.3">
      <c r="A38" s="25">
        <v>45597</v>
      </c>
      <c r="B38" s="27"/>
      <c r="C38" s="30"/>
      <c r="D38" s="27"/>
      <c r="E38" s="27"/>
      <c r="F38" s="27"/>
      <c r="G38" s="27"/>
      <c r="H38" s="27"/>
      <c r="I38" s="27"/>
      <c r="J38" s="30"/>
      <c r="K38" s="28">
        <v>45597</v>
      </c>
      <c r="L38" s="29">
        <v>21091893.309999999</v>
      </c>
      <c r="M38" s="29">
        <v>14402538.059999999</v>
      </c>
      <c r="N38" s="29"/>
      <c r="O38" s="29"/>
      <c r="P38" s="29"/>
      <c r="Q38" s="29"/>
      <c r="R38" s="29"/>
      <c r="S38" s="29"/>
      <c r="T38" s="29"/>
      <c r="U38" s="29"/>
      <c r="V38" s="30">
        <f t="shared" si="0"/>
        <v>35494431.369999997</v>
      </c>
      <c r="W38" s="31"/>
      <c r="X38" s="31"/>
    </row>
    <row r="39" spans="1:24" s="19" customFormat="1" ht="15.75" thickBot="1" x14ac:dyDescent="0.3">
      <c r="A39" s="25">
        <v>45627</v>
      </c>
      <c r="B39" s="27">
        <v>21483115.699999999</v>
      </c>
      <c r="C39" s="30">
        <v>21483115.699999999</v>
      </c>
      <c r="D39" s="27">
        <v>930408.69</v>
      </c>
      <c r="E39" s="27">
        <v>4598329.04</v>
      </c>
      <c r="F39" s="27"/>
      <c r="G39" s="27">
        <v>366482.5</v>
      </c>
      <c r="H39" s="27">
        <v>4498879.04</v>
      </c>
      <c r="I39" s="27"/>
      <c r="J39" s="30">
        <v>634780.54</v>
      </c>
      <c r="K39" s="28">
        <v>45597</v>
      </c>
      <c r="L39" s="29">
        <v>366482.5</v>
      </c>
      <c r="M39" s="29"/>
      <c r="N39" s="29"/>
      <c r="O39" s="29"/>
      <c r="P39" s="29"/>
      <c r="Q39" s="29"/>
      <c r="R39" s="29"/>
      <c r="S39" s="29"/>
      <c r="T39" s="29"/>
      <c r="U39" s="29"/>
      <c r="V39" s="30">
        <f t="shared" si="0"/>
        <v>366482.5</v>
      </c>
      <c r="W39" s="31">
        <f t="shared" si="1"/>
        <v>5528737.7300000004</v>
      </c>
      <c r="X39" s="31">
        <f t="shared" si="2"/>
        <v>4865361.54</v>
      </c>
    </row>
    <row r="40" spans="1:24" s="19" customFormat="1" ht="15.75" thickBot="1" x14ac:dyDescent="0.3">
      <c r="A40" s="25">
        <v>45627</v>
      </c>
      <c r="B40" s="27"/>
      <c r="C40" s="27"/>
      <c r="D40" s="27"/>
      <c r="E40" s="27"/>
      <c r="F40" s="27"/>
      <c r="G40" s="27"/>
      <c r="H40" s="27"/>
      <c r="I40" s="27"/>
      <c r="J40" s="27"/>
      <c r="K40" s="34">
        <v>45627</v>
      </c>
      <c r="L40" s="29">
        <v>20422433.059999999</v>
      </c>
      <c r="M40" s="29"/>
      <c r="N40" s="35"/>
      <c r="O40" s="35"/>
      <c r="P40" s="35"/>
      <c r="Q40" s="35"/>
      <c r="R40" s="35"/>
      <c r="S40" s="35"/>
      <c r="T40" s="35"/>
      <c r="U40" s="35"/>
      <c r="V40" s="30">
        <f t="shared" si="0"/>
        <v>20422433.059999999</v>
      </c>
      <c r="W40" s="31"/>
      <c r="X40" s="31"/>
    </row>
    <row r="41" spans="1:24" s="19" customFormat="1" ht="15.75" thickBot="1" x14ac:dyDescent="0.3">
      <c r="A41" s="25">
        <v>45627</v>
      </c>
      <c r="B41" s="27"/>
      <c r="C41" s="27"/>
      <c r="D41" s="27"/>
      <c r="E41" s="27"/>
      <c r="F41" s="27"/>
      <c r="G41" s="27"/>
      <c r="H41" s="27"/>
      <c r="I41" s="27"/>
      <c r="J41" s="27"/>
      <c r="K41" s="34">
        <v>45627</v>
      </c>
      <c r="L41" s="29">
        <v>4534324.6400000006</v>
      </c>
      <c r="M41" s="29"/>
      <c r="N41" s="35"/>
      <c r="O41" s="35"/>
      <c r="P41" s="35"/>
      <c r="Q41" s="35"/>
      <c r="R41" s="35"/>
      <c r="S41" s="35"/>
      <c r="T41" s="35"/>
      <c r="U41" s="35"/>
      <c r="V41" s="30">
        <f t="shared" si="0"/>
        <v>4534324.6400000006</v>
      </c>
      <c r="W41" s="31"/>
      <c r="X41" s="31"/>
    </row>
    <row r="42" spans="1:24" s="19" customFormat="1" ht="15.75" thickBot="1" x14ac:dyDescent="0.3">
      <c r="A42" s="36"/>
      <c r="B42" s="37">
        <f t="shared" ref="B42:J42" si="3">SUM(B22:B39)</f>
        <v>103398080.558</v>
      </c>
      <c r="C42" s="37">
        <f t="shared" si="3"/>
        <v>103398080.558</v>
      </c>
      <c r="D42" s="37">
        <f>SUM(D22:D41)</f>
        <v>102951720.07000001</v>
      </c>
      <c r="E42" s="37">
        <f t="shared" ref="E42:V42" si="4">SUM(E22:E41)</f>
        <v>25947049.580000002</v>
      </c>
      <c r="F42" s="37">
        <f t="shared" si="4"/>
        <v>0</v>
      </c>
      <c r="G42" s="37">
        <f t="shared" si="4"/>
        <v>101877679.75</v>
      </c>
      <c r="H42" s="37">
        <f t="shared" si="4"/>
        <v>25813599.579999998</v>
      </c>
      <c r="I42" s="37">
        <f t="shared" si="4"/>
        <v>0</v>
      </c>
      <c r="J42" s="37">
        <f t="shared" si="4"/>
        <v>1246718.8</v>
      </c>
      <c r="K42" s="37"/>
      <c r="L42" s="37">
        <f t="shared" si="4"/>
        <v>106259784.3</v>
      </c>
      <c r="M42" s="37">
        <f t="shared" si="4"/>
        <v>21395120.539999999</v>
      </c>
      <c r="N42" s="37">
        <f t="shared" si="4"/>
        <v>0</v>
      </c>
      <c r="O42" s="37">
        <f t="shared" si="4"/>
        <v>0</v>
      </c>
      <c r="P42" s="37">
        <f t="shared" si="4"/>
        <v>0</v>
      </c>
      <c r="Q42" s="37">
        <f t="shared" si="4"/>
        <v>0</v>
      </c>
      <c r="R42" s="37">
        <f t="shared" si="4"/>
        <v>0</v>
      </c>
      <c r="S42" s="37">
        <f t="shared" si="4"/>
        <v>0</v>
      </c>
      <c r="T42" s="37">
        <f t="shared" si="4"/>
        <v>0</v>
      </c>
      <c r="U42" s="37">
        <f t="shared" si="4"/>
        <v>0</v>
      </c>
      <c r="V42" s="37">
        <f t="shared" si="4"/>
        <v>127654904.84</v>
      </c>
      <c r="W42" s="31">
        <f t="shared" si="1"/>
        <v>128898769.65000001</v>
      </c>
      <c r="X42" s="31">
        <f t="shared" si="2"/>
        <v>127691279.33</v>
      </c>
    </row>
    <row r="43" spans="1:24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40"/>
      <c r="L43" s="39"/>
      <c r="M43" s="39"/>
      <c r="N43" s="39"/>
      <c r="O43" s="39"/>
      <c r="P43" s="41"/>
      <c r="Q43" s="41"/>
      <c r="R43" s="41"/>
      <c r="S43" s="41"/>
      <c r="T43" s="41"/>
      <c r="U43" s="41"/>
      <c r="V43" s="41"/>
      <c r="W43" s="6"/>
      <c r="X43" s="6"/>
    </row>
    <row r="44" spans="1:24" ht="36.75" customHeight="1" x14ac:dyDescent="0.25">
      <c r="A44" s="42" t="s">
        <v>30</v>
      </c>
      <c r="B44" s="42"/>
      <c r="C44" s="42"/>
      <c r="D44" s="42"/>
      <c r="E44" s="42"/>
      <c r="F44" s="39"/>
      <c r="G44" s="39"/>
      <c r="H44" s="39"/>
      <c r="J44" s="39"/>
      <c r="K44" s="40"/>
      <c r="L44" s="39"/>
      <c r="M44" s="39"/>
      <c r="N44" s="39"/>
      <c r="O44" s="39"/>
      <c r="P44" s="41"/>
      <c r="Q44" s="41"/>
      <c r="R44" s="41"/>
      <c r="S44" s="41"/>
      <c r="T44" s="41"/>
      <c r="U44" s="41"/>
      <c r="V44" s="41"/>
      <c r="W44" s="6"/>
      <c r="X44" s="6"/>
    </row>
    <row r="45" spans="1:24" ht="15" customHeight="1" x14ac:dyDescent="0.25">
      <c r="A45" s="44" t="s">
        <v>31</v>
      </c>
      <c r="B45" s="44"/>
      <c r="C45" s="44"/>
      <c r="D45" s="44"/>
      <c r="E45" s="44"/>
      <c r="F45" s="39"/>
      <c r="G45" s="39"/>
      <c r="H45" s="39"/>
      <c r="J45" s="39"/>
      <c r="K45" s="40"/>
      <c r="L45" s="39"/>
      <c r="M45" s="39"/>
      <c r="N45" s="39"/>
      <c r="O45" s="39"/>
      <c r="P45" s="41"/>
      <c r="Q45" s="41"/>
      <c r="R45" s="41"/>
      <c r="S45" s="41"/>
      <c r="T45" s="41"/>
      <c r="U45" s="41"/>
      <c r="V45" s="41"/>
      <c r="W45" s="6"/>
      <c r="X45" s="6"/>
    </row>
    <row r="46" spans="1:24" ht="36" customHeight="1" x14ac:dyDescent="0.25">
      <c r="A46" s="45" t="s">
        <v>32</v>
      </c>
      <c r="B46" s="45"/>
      <c r="C46" s="45"/>
      <c r="D46" s="45"/>
      <c r="E46" s="45"/>
      <c r="F46" s="39"/>
      <c r="G46" s="39"/>
      <c r="H46" s="39"/>
      <c r="J46" s="39"/>
      <c r="K46" s="40"/>
      <c r="L46" s="39"/>
      <c r="M46" s="39"/>
      <c r="N46" s="39"/>
      <c r="O46" s="39"/>
      <c r="P46" s="41"/>
      <c r="Q46" s="41"/>
      <c r="R46" s="41"/>
      <c r="S46" s="41"/>
      <c r="T46" s="41"/>
      <c r="U46" s="41"/>
      <c r="V46" s="41"/>
      <c r="W46" s="6"/>
      <c r="X46" s="6"/>
    </row>
    <row r="47" spans="1:24" ht="18.75" customHeight="1" x14ac:dyDescent="0.25">
      <c r="A47" s="45" t="s">
        <v>33</v>
      </c>
      <c r="B47" s="45"/>
      <c r="C47" s="45"/>
      <c r="D47" s="45"/>
      <c r="E47" s="45"/>
      <c r="F47" s="39"/>
      <c r="G47" s="39"/>
      <c r="H47" s="39"/>
      <c r="J47" s="39"/>
      <c r="K47" s="40"/>
      <c r="L47" s="39"/>
      <c r="M47" s="39"/>
      <c r="N47" s="39"/>
      <c r="O47" s="39"/>
      <c r="P47" s="41"/>
      <c r="Q47" s="41"/>
      <c r="R47" s="41"/>
      <c r="S47" s="41"/>
      <c r="T47" s="41"/>
      <c r="U47" s="41"/>
      <c r="V47" s="41"/>
      <c r="W47" s="6"/>
      <c r="X47" s="6"/>
    </row>
    <row r="48" spans="1:24" ht="18.75" customHeight="1" x14ac:dyDescent="0.25">
      <c r="A48" s="45" t="s">
        <v>34</v>
      </c>
      <c r="B48" s="45"/>
      <c r="C48" s="45"/>
      <c r="D48" s="45"/>
      <c r="E48" s="45"/>
      <c r="F48" s="39"/>
      <c r="G48" s="39"/>
      <c r="H48" s="39"/>
      <c r="J48" s="39"/>
      <c r="K48" s="40"/>
      <c r="L48" s="39"/>
      <c r="M48" s="39"/>
      <c r="N48" s="39"/>
      <c r="O48" s="39"/>
      <c r="P48" s="41"/>
      <c r="Q48" s="41"/>
      <c r="R48" s="41"/>
      <c r="S48" s="41"/>
      <c r="T48" s="41"/>
      <c r="U48" s="41"/>
      <c r="V48" s="41"/>
      <c r="W48" s="6"/>
      <c r="X48" s="6"/>
    </row>
    <row r="49" spans="1:24" ht="18.75" customHeight="1" x14ac:dyDescent="0.25">
      <c r="A49" s="45" t="s">
        <v>35</v>
      </c>
      <c r="B49" s="45"/>
      <c r="C49" s="45"/>
      <c r="D49" s="45"/>
      <c r="E49" s="45"/>
      <c r="F49" s="40"/>
      <c r="G49" s="40"/>
      <c r="H49" s="40"/>
      <c r="J49" s="40"/>
      <c r="K49" s="40"/>
      <c r="L49" s="46"/>
      <c r="M49" s="39"/>
      <c r="N49" s="40"/>
      <c r="O49" s="40"/>
      <c r="P49" s="38"/>
      <c r="Q49" s="38"/>
      <c r="R49" s="38"/>
      <c r="S49" s="38"/>
      <c r="T49" s="38"/>
      <c r="U49" s="38"/>
      <c r="V49" s="38"/>
      <c r="W49" s="6"/>
      <c r="X49" s="6"/>
    </row>
    <row r="50" spans="1:24" ht="18.75" customHeight="1" x14ac:dyDescent="0.25">
      <c r="A50" s="45" t="s">
        <v>36</v>
      </c>
      <c r="B50" s="45"/>
      <c r="C50" s="45"/>
      <c r="D50" s="45"/>
      <c r="E50" s="45"/>
      <c r="F50" s="40"/>
      <c r="G50" s="40"/>
      <c r="H50" s="40"/>
      <c r="I50" s="40"/>
      <c r="J50" s="40"/>
      <c r="K50" s="40"/>
      <c r="L50" s="46"/>
      <c r="M50" s="39"/>
      <c r="N50" s="40"/>
      <c r="O50" s="40"/>
      <c r="P50" s="38"/>
      <c r="Q50" s="38"/>
      <c r="R50" s="38"/>
      <c r="S50" s="38"/>
      <c r="T50" s="38"/>
      <c r="U50" s="38"/>
      <c r="V50" s="38"/>
      <c r="W50" s="6"/>
      <c r="X50" s="6"/>
    </row>
    <row r="51" spans="1:24" x14ac:dyDescent="0.25">
      <c r="A51" s="38"/>
      <c r="B51" s="40"/>
      <c r="C51" s="40"/>
      <c r="D51" s="40"/>
      <c r="E51" s="40"/>
      <c r="F51" s="40"/>
      <c r="G51" s="46"/>
      <c r="H51" s="40"/>
      <c r="I51" s="40"/>
      <c r="J51" s="40"/>
      <c r="K51" s="40"/>
      <c r="L51" s="40"/>
      <c r="M51" s="39"/>
      <c r="N51" s="40"/>
      <c r="O51" s="40"/>
      <c r="P51" s="38"/>
      <c r="Q51" s="38"/>
      <c r="R51" s="38"/>
      <c r="S51" s="38"/>
      <c r="T51" s="38"/>
      <c r="U51" s="38"/>
      <c r="V51" s="38"/>
      <c r="W51" s="6"/>
      <c r="X51" s="6"/>
    </row>
    <row r="52" spans="1:24" ht="15.75" customHeight="1" x14ac:dyDescent="0.25">
      <c r="A52" s="42" t="s">
        <v>37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0"/>
      <c r="M52" s="39"/>
      <c r="N52" s="40"/>
      <c r="O52" s="40"/>
      <c r="P52" s="38"/>
      <c r="Q52" s="38"/>
      <c r="R52" s="38"/>
      <c r="S52" s="38"/>
      <c r="T52" s="38"/>
      <c r="U52" s="38"/>
      <c r="V52" s="38"/>
      <c r="W52" s="6"/>
      <c r="X52" s="6"/>
    </row>
    <row r="53" spans="1:24" ht="38.25" customHeight="1" x14ac:dyDescent="0.25">
      <c r="A53" s="44" t="s">
        <v>31</v>
      </c>
      <c r="B53" s="44"/>
      <c r="C53" s="44"/>
      <c r="D53" s="44"/>
      <c r="E53" s="44"/>
      <c r="F53" s="47" t="s">
        <v>38</v>
      </c>
      <c r="G53" s="47" t="s">
        <v>39</v>
      </c>
      <c r="H53" s="47" t="s">
        <v>40</v>
      </c>
      <c r="I53" s="48" t="s">
        <v>41</v>
      </c>
      <c r="J53" s="48" t="s">
        <v>42</v>
      </c>
      <c r="K53" s="47" t="s">
        <v>43</v>
      </c>
      <c r="L53" s="49"/>
      <c r="M53" s="50"/>
      <c r="N53" s="49"/>
      <c r="O53" s="49"/>
      <c r="P53" s="38"/>
      <c r="Q53" s="38"/>
      <c r="R53" s="38"/>
      <c r="S53" s="38"/>
      <c r="T53" s="38"/>
      <c r="U53" s="38"/>
      <c r="V53" s="38"/>
      <c r="W53" s="6"/>
      <c r="X53" s="6"/>
    </row>
    <row r="54" spans="1:24" ht="36" customHeight="1" x14ac:dyDescent="0.25">
      <c r="A54" s="45" t="s">
        <v>44</v>
      </c>
      <c r="B54" s="45"/>
      <c r="C54" s="45"/>
      <c r="D54" s="45"/>
      <c r="E54" s="45"/>
      <c r="F54" s="51">
        <f>129250.73+2513.46</f>
        <v>131764.19</v>
      </c>
      <c r="G54" s="52" t="s">
        <v>45</v>
      </c>
      <c r="H54" s="53">
        <v>201800010008207</v>
      </c>
      <c r="I54" s="54">
        <v>45536</v>
      </c>
      <c r="J54" s="54">
        <v>45536</v>
      </c>
      <c r="K54" s="55" t="s">
        <v>46</v>
      </c>
      <c r="L54" s="56" t="e">
        <f t="array" aca="1" ref="L54" ca="1">comentariocelula(F54)</f>
        <v>#NAME?</v>
      </c>
      <c r="M54" s="56"/>
      <c r="N54" s="56"/>
      <c r="O54" s="56"/>
      <c r="P54" s="40"/>
      <c r="Q54" s="38"/>
      <c r="R54" s="38"/>
      <c r="S54" s="38"/>
      <c r="T54" s="38"/>
      <c r="U54" s="38"/>
      <c r="V54" s="38"/>
      <c r="W54" s="6"/>
      <c r="X54" s="6"/>
    </row>
    <row r="55" spans="1:24" ht="36" customHeight="1" x14ac:dyDescent="0.25">
      <c r="A55" s="45" t="s">
        <v>44</v>
      </c>
      <c r="B55" s="45"/>
      <c r="C55" s="45"/>
      <c r="D55" s="45"/>
      <c r="E55" s="45"/>
      <c r="F55" s="51">
        <v>0</v>
      </c>
      <c r="G55" s="52" t="s">
        <v>45</v>
      </c>
      <c r="H55" s="53">
        <v>201800010008207</v>
      </c>
      <c r="I55" s="54">
        <v>45566</v>
      </c>
      <c r="J55" s="54">
        <v>45566</v>
      </c>
      <c r="K55" s="55" t="s">
        <v>46</v>
      </c>
      <c r="L55" s="56" t="e">
        <f t="array" aca="1" ref="L55" ca="1">comentariocelula(F55)</f>
        <v>#NAME?</v>
      </c>
      <c r="M55" s="56"/>
      <c r="N55" s="56"/>
      <c r="O55" s="56"/>
      <c r="P55" s="40"/>
      <c r="Q55" s="38"/>
      <c r="R55" s="38"/>
      <c r="S55" s="38"/>
      <c r="T55" s="38"/>
      <c r="U55" s="38"/>
      <c r="V55" s="38"/>
      <c r="W55" s="5"/>
      <c r="X55" s="5"/>
    </row>
    <row r="56" spans="1:24" ht="36" customHeight="1" x14ac:dyDescent="0.25">
      <c r="A56" s="45" t="s">
        <v>44</v>
      </c>
      <c r="B56" s="45"/>
      <c r="C56" s="45"/>
      <c r="D56" s="45"/>
      <c r="E56" s="45"/>
      <c r="F56" s="51">
        <f>(197287.27+3332.06)-104000.83</f>
        <v>96618.499999999985</v>
      </c>
      <c r="G56" s="52" t="s">
        <v>45</v>
      </c>
      <c r="H56" s="53">
        <v>201800010008207</v>
      </c>
      <c r="I56" s="54">
        <v>45597</v>
      </c>
      <c r="J56" s="54">
        <v>45597</v>
      </c>
      <c r="K56" s="55" t="s">
        <v>46</v>
      </c>
      <c r="L56" s="56" t="e">
        <f t="array" aca="1" ref="L56" ca="1">comentariocelula(F56)</f>
        <v>#NAME?</v>
      </c>
      <c r="M56" s="56"/>
      <c r="N56" s="56"/>
      <c r="O56" s="56"/>
      <c r="P56" s="40"/>
      <c r="Q56" s="38"/>
      <c r="R56" s="38"/>
      <c r="S56" s="38"/>
      <c r="T56" s="38"/>
      <c r="U56" s="38"/>
      <c r="V56" s="38"/>
      <c r="W56" s="5"/>
      <c r="X56" s="5"/>
    </row>
    <row r="57" spans="1:24" ht="36" customHeight="1" x14ac:dyDescent="0.25">
      <c r="A57" s="45" t="s">
        <v>44</v>
      </c>
      <c r="B57" s="45"/>
      <c r="C57" s="45"/>
      <c r="D57" s="45"/>
      <c r="E57" s="45"/>
      <c r="F57" s="51">
        <f>(203429.72+3136.71+104000.83)+186120.6+2961.98</f>
        <v>499649.83999999997</v>
      </c>
      <c r="G57" s="52"/>
      <c r="H57" s="53">
        <v>201800010008207</v>
      </c>
      <c r="I57" s="54">
        <v>45627</v>
      </c>
      <c r="J57" s="54">
        <v>45627</v>
      </c>
      <c r="K57" s="52" t="s">
        <v>46</v>
      </c>
      <c r="L57" s="56" t="e">
        <f t="array" aca="1" ref="L57" ca="1">comentariocelula(F57)</f>
        <v>#NAME?</v>
      </c>
      <c r="M57" s="56"/>
      <c r="N57" s="56"/>
      <c r="O57" s="56"/>
      <c r="P57" s="40"/>
      <c r="Q57" s="38"/>
      <c r="R57" s="38"/>
      <c r="S57" s="38"/>
      <c r="T57" s="38"/>
      <c r="U57" s="38"/>
      <c r="V57" s="38"/>
      <c r="W57" s="5"/>
      <c r="X57" s="5"/>
    </row>
    <row r="58" spans="1:24" ht="36" customHeight="1" x14ac:dyDescent="0.25">
      <c r="A58" s="45" t="s">
        <v>47</v>
      </c>
      <c r="B58" s="45"/>
      <c r="C58" s="45"/>
      <c r="D58" s="45"/>
      <c r="E58" s="45"/>
      <c r="F58" s="57">
        <f>(160682.64/30*25)-24484.27</f>
        <v>109417.93000000001</v>
      </c>
      <c r="G58" s="52" t="s">
        <v>45</v>
      </c>
      <c r="H58" s="53">
        <v>201800010008207</v>
      </c>
      <c r="I58" s="54">
        <v>45536</v>
      </c>
      <c r="J58" s="54">
        <v>45536</v>
      </c>
      <c r="K58" s="55" t="s">
        <v>46</v>
      </c>
      <c r="L58" s="56" t="e">
        <f t="array" aca="1" ref="L58" ca="1">comentariocelula(F58)</f>
        <v>#NAME?</v>
      </c>
      <c r="M58" s="56"/>
      <c r="N58" s="56"/>
      <c r="O58" s="56"/>
      <c r="P58" s="40"/>
      <c r="Q58" s="38"/>
      <c r="R58" s="38"/>
      <c r="S58" s="38"/>
      <c r="T58" s="38"/>
      <c r="U58" s="38"/>
      <c r="V58" s="38"/>
      <c r="W58" s="6"/>
      <c r="X58" s="6"/>
    </row>
    <row r="59" spans="1:24" ht="36" customHeight="1" x14ac:dyDescent="0.25">
      <c r="A59" s="45" t="s">
        <v>47</v>
      </c>
      <c r="B59" s="45"/>
      <c r="C59" s="45"/>
      <c r="D59" s="45"/>
      <c r="E59" s="45"/>
      <c r="F59" s="58">
        <f>160682.64-23613.82</f>
        <v>137068.82</v>
      </c>
      <c r="G59" s="52" t="s">
        <v>45</v>
      </c>
      <c r="H59" s="53">
        <v>201800010008207</v>
      </c>
      <c r="I59" s="54">
        <v>45566</v>
      </c>
      <c r="J59" s="54">
        <v>45566</v>
      </c>
      <c r="K59" s="55" t="s">
        <v>46</v>
      </c>
      <c r="L59" s="59"/>
      <c r="M59" s="59"/>
      <c r="N59" s="59"/>
      <c r="O59" s="59"/>
      <c r="P59" s="40"/>
      <c r="Q59" s="38"/>
      <c r="R59" s="38"/>
      <c r="S59" s="38"/>
      <c r="T59" s="38"/>
      <c r="U59" s="38"/>
      <c r="V59" s="38"/>
      <c r="W59" s="6"/>
      <c r="X59" s="6"/>
    </row>
    <row r="60" spans="1:24" ht="36" customHeight="1" x14ac:dyDescent="0.25">
      <c r="A60" s="45" t="s">
        <v>47</v>
      </c>
      <c r="B60" s="45"/>
      <c r="C60" s="45"/>
      <c r="D60" s="45"/>
      <c r="E60" s="45"/>
      <c r="F60" s="58">
        <f>160682.64-23613.82</f>
        <v>137068.82</v>
      </c>
      <c r="G60" s="52" t="s">
        <v>45</v>
      </c>
      <c r="H60" s="53">
        <v>201800010008207</v>
      </c>
      <c r="I60" s="54">
        <v>45597</v>
      </c>
      <c r="J60" s="54">
        <v>45597</v>
      </c>
      <c r="K60" s="55" t="s">
        <v>46</v>
      </c>
      <c r="L60" s="59"/>
      <c r="M60" s="59"/>
      <c r="N60" s="59"/>
      <c r="O60" s="59"/>
      <c r="P60" s="40"/>
      <c r="Q60" s="38"/>
      <c r="R60" s="38"/>
      <c r="S60" s="38"/>
      <c r="T60" s="38"/>
      <c r="U60" s="38"/>
      <c r="V60" s="38"/>
      <c r="W60" s="6"/>
      <c r="X60" s="6"/>
    </row>
    <row r="61" spans="1:24" ht="36" customHeight="1" x14ac:dyDescent="0.25">
      <c r="A61" s="45" t="s">
        <v>47</v>
      </c>
      <c r="B61" s="45"/>
      <c r="C61" s="45"/>
      <c r="D61" s="45"/>
      <c r="E61" s="45"/>
      <c r="F61" s="57">
        <f>160682.64-24582.88-969.06</f>
        <v>135130.70000000001</v>
      </c>
      <c r="G61" s="52" t="s">
        <v>45</v>
      </c>
      <c r="H61" s="53">
        <v>201800010008207</v>
      </c>
      <c r="I61" s="54">
        <v>45627</v>
      </c>
      <c r="J61" s="54">
        <v>45627</v>
      </c>
      <c r="K61" s="55" t="s">
        <v>46</v>
      </c>
      <c r="L61" s="59"/>
      <c r="M61" s="59"/>
      <c r="N61" s="59"/>
      <c r="O61" s="59"/>
      <c r="P61" s="40"/>
      <c r="Q61" s="38"/>
      <c r="R61" s="38"/>
      <c r="S61" s="38"/>
      <c r="T61" s="38"/>
      <c r="U61" s="38"/>
      <c r="V61" s="38"/>
      <c r="W61" s="6"/>
      <c r="X61" s="6"/>
    </row>
    <row r="62" spans="1:24" ht="15" customHeight="1" x14ac:dyDescent="0.25">
      <c r="A62" s="60" t="s">
        <v>48</v>
      </c>
      <c r="B62" s="60"/>
      <c r="C62" s="60"/>
      <c r="D62" s="60"/>
      <c r="E62" s="60"/>
      <c r="F62" s="61">
        <f>SUM(F54:F61)</f>
        <v>1246718.8</v>
      </c>
      <c r="G62" s="62"/>
      <c r="H62" s="62"/>
      <c r="I62" s="62"/>
      <c r="J62" s="62"/>
      <c r="K62" s="62"/>
      <c r="L62" s="40"/>
      <c r="M62" s="40"/>
      <c r="N62" s="40"/>
      <c r="O62" s="40"/>
      <c r="P62" s="40"/>
      <c r="Q62" s="38"/>
      <c r="R62" s="38"/>
      <c r="S62" s="38"/>
      <c r="T62" s="38"/>
      <c r="U62" s="38"/>
      <c r="V62" s="38"/>
      <c r="W62" s="6"/>
      <c r="X62" s="6"/>
    </row>
    <row r="63" spans="1:24" ht="15" customHeight="1" x14ac:dyDescent="0.25">
      <c r="A63" s="63" t="s">
        <v>49</v>
      </c>
      <c r="B63" s="63"/>
      <c r="C63" s="63"/>
      <c r="D63" s="63"/>
      <c r="E63" s="63"/>
      <c r="F63" s="63"/>
      <c r="G63" s="63"/>
      <c r="H63" s="63"/>
      <c r="I63" s="40"/>
      <c r="J63" s="40"/>
      <c r="K63" s="40"/>
      <c r="L63" s="40"/>
      <c r="M63" s="40"/>
      <c r="N63" s="40"/>
      <c r="O63" s="40"/>
      <c r="P63" s="38"/>
      <c r="Q63" s="38"/>
      <c r="R63" s="38"/>
      <c r="S63" s="38"/>
      <c r="T63" s="38"/>
      <c r="U63" s="38"/>
      <c r="V63" s="38"/>
      <c r="W63" s="5"/>
      <c r="X63" s="5"/>
    </row>
    <row r="64" spans="1:24" ht="15.75" thickBot="1" x14ac:dyDescent="0.3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38"/>
      <c r="Q64" s="38"/>
      <c r="R64" s="38"/>
      <c r="S64" s="38"/>
      <c r="T64" s="38"/>
      <c r="U64" s="38"/>
      <c r="V64" s="38"/>
      <c r="W64" s="6"/>
      <c r="X64" s="6"/>
    </row>
    <row r="65" spans="1:24" ht="15.75" customHeight="1" thickBot="1" x14ac:dyDescent="0.3">
      <c r="A65" s="65" t="s">
        <v>50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6"/>
      <c r="M65" s="66"/>
      <c r="N65" s="66"/>
      <c r="O65" s="66"/>
      <c r="P65" s="38"/>
      <c r="Q65" s="38"/>
      <c r="R65" s="38"/>
      <c r="S65" s="38"/>
      <c r="T65" s="38"/>
      <c r="U65" s="38"/>
      <c r="V65" s="38"/>
      <c r="W65" s="6"/>
      <c r="X65" s="6"/>
    </row>
    <row r="66" spans="1:24" ht="75" customHeight="1" thickBot="1" x14ac:dyDescent="0.3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6"/>
      <c r="M66" s="66"/>
      <c r="N66" s="66"/>
      <c r="O66" s="66"/>
      <c r="P66" s="38"/>
      <c r="Q66" s="38"/>
      <c r="R66" s="38"/>
      <c r="S66" s="38"/>
      <c r="T66" s="38"/>
      <c r="U66" s="38"/>
      <c r="V66" s="38"/>
      <c r="W66" s="6"/>
      <c r="X66" s="6"/>
    </row>
    <row r="67" spans="1:24" x14ac:dyDescent="0.25">
      <c r="A67" s="38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38"/>
      <c r="Q67" s="38"/>
      <c r="R67" s="38"/>
      <c r="S67" s="38"/>
      <c r="T67" s="38"/>
      <c r="U67" s="38"/>
      <c r="V67" s="38"/>
      <c r="W67" s="6"/>
      <c r="X67" s="6"/>
    </row>
    <row r="68" spans="1:24" ht="15" customHeight="1" x14ac:dyDescent="0.25">
      <c r="A68" s="63" t="s">
        <v>51</v>
      </c>
      <c r="B68" s="63"/>
      <c r="C68" s="63"/>
      <c r="D68" s="63"/>
      <c r="E68" s="63"/>
      <c r="F68" s="63"/>
      <c r="G68" s="63"/>
      <c r="H68" s="63"/>
      <c r="I68" s="40"/>
      <c r="J68" s="40"/>
      <c r="K68" s="40"/>
      <c r="L68" s="40"/>
      <c r="M68" s="40"/>
      <c r="N68" s="40"/>
      <c r="O68" s="40"/>
      <c r="P68" s="38"/>
      <c r="Q68" s="38"/>
      <c r="R68" s="38"/>
      <c r="S68" s="38"/>
      <c r="T68" s="38"/>
      <c r="U68" s="38"/>
      <c r="V68" s="38"/>
      <c r="W68" s="6"/>
      <c r="X68" s="6"/>
    </row>
    <row r="69" spans="1:24" x14ac:dyDescent="0.25">
      <c r="A69" s="38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38"/>
      <c r="Q69" s="38"/>
      <c r="R69" s="38"/>
      <c r="S69" s="38"/>
      <c r="T69" s="38"/>
      <c r="U69" s="38"/>
      <c r="V69" s="38"/>
      <c r="W69" s="6"/>
      <c r="X69" s="6"/>
    </row>
    <row r="70" spans="1:24" x14ac:dyDescent="0.25">
      <c r="A70" s="38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38"/>
      <c r="Q70" s="38"/>
      <c r="R70" s="38"/>
      <c r="S70" s="38"/>
      <c r="T70" s="38"/>
      <c r="U70" s="38"/>
      <c r="V70" s="38"/>
      <c r="W70" s="6"/>
      <c r="X70" s="6"/>
    </row>
    <row r="71" spans="1:24" x14ac:dyDescent="0.25">
      <c r="A71" s="38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38"/>
      <c r="Q71" s="38"/>
      <c r="R71" s="38"/>
      <c r="S71" s="38"/>
      <c r="T71" s="38"/>
      <c r="U71" s="38"/>
      <c r="V71" s="38"/>
      <c r="W71" s="6"/>
      <c r="X71" s="6"/>
    </row>
    <row r="72" spans="1:24" ht="15" customHeight="1" x14ac:dyDescent="0.25">
      <c r="A72" s="38"/>
      <c r="B72" s="40"/>
      <c r="C72" s="40"/>
      <c r="D72" s="67"/>
      <c r="E72" s="67"/>
      <c r="F72" s="67"/>
      <c r="I72" s="67"/>
      <c r="J72" s="67"/>
      <c r="K72" s="67"/>
      <c r="L72" s="67"/>
      <c r="M72" s="40"/>
      <c r="N72" s="40"/>
      <c r="O72" s="40"/>
      <c r="P72" s="38"/>
      <c r="Q72" s="38"/>
      <c r="R72" s="38"/>
      <c r="S72" s="38"/>
      <c r="T72" s="38"/>
      <c r="U72" s="38"/>
      <c r="V72" s="38"/>
      <c r="W72" s="6"/>
      <c r="X72" s="6"/>
    </row>
    <row r="73" spans="1:24" ht="30.75" customHeight="1" x14ac:dyDescent="0.25">
      <c r="A73" s="38"/>
      <c r="B73" s="40"/>
      <c r="C73" s="40"/>
      <c r="D73" s="67"/>
      <c r="E73" s="67"/>
      <c r="F73" s="67"/>
      <c r="I73" s="67"/>
      <c r="J73" s="67"/>
      <c r="K73" s="67"/>
      <c r="L73" s="67"/>
      <c r="M73" s="40"/>
      <c r="N73" s="40"/>
      <c r="O73" s="40"/>
      <c r="P73" s="38"/>
      <c r="Q73" s="38"/>
      <c r="R73" s="38"/>
      <c r="S73" s="38"/>
      <c r="T73" s="38"/>
      <c r="U73" s="38"/>
      <c r="V73" s="38"/>
      <c r="W73" s="6"/>
      <c r="X73" s="6"/>
    </row>
    <row r="74" spans="1:24" x14ac:dyDescent="0.25">
      <c r="A74" s="38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38"/>
      <c r="Q74" s="38"/>
      <c r="R74" s="38"/>
      <c r="S74" s="38"/>
      <c r="T74" s="38"/>
      <c r="U74" s="38"/>
      <c r="V74" s="38"/>
      <c r="W74" s="6"/>
      <c r="X74" s="6"/>
    </row>
    <row r="75" spans="1:24" x14ac:dyDescent="0.25">
      <c r="A75" s="38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38"/>
      <c r="Q75" s="38"/>
      <c r="R75" s="38"/>
      <c r="S75" s="38"/>
      <c r="T75" s="38"/>
      <c r="U75" s="38"/>
      <c r="V75" s="38"/>
      <c r="W75" s="6"/>
      <c r="X75" s="6"/>
    </row>
    <row r="76" spans="1:24" x14ac:dyDescent="0.25">
      <c r="A76" s="38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38"/>
      <c r="Q76" s="38"/>
      <c r="R76" s="38"/>
      <c r="S76" s="38"/>
      <c r="T76" s="38"/>
      <c r="U76" s="38"/>
      <c r="V76" s="38"/>
      <c r="W76" s="6"/>
      <c r="X76" s="6"/>
    </row>
    <row r="77" spans="1:24" x14ac:dyDescent="0.25">
      <c r="A77" s="38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38"/>
      <c r="Q77" s="38"/>
      <c r="R77" s="38"/>
      <c r="S77" s="38"/>
      <c r="T77" s="38"/>
      <c r="U77" s="38"/>
      <c r="V77" s="38"/>
      <c r="W77" s="6"/>
      <c r="X77" s="6"/>
    </row>
    <row r="78" spans="1:24" x14ac:dyDescent="0.25">
      <c r="A78" s="38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38"/>
      <c r="Q78" s="38"/>
      <c r="R78" s="38"/>
      <c r="S78" s="38"/>
      <c r="T78" s="38"/>
      <c r="U78" s="38"/>
      <c r="V78" s="38"/>
      <c r="W78" s="6"/>
      <c r="X78" s="6"/>
    </row>
    <row r="79" spans="1:24" x14ac:dyDescent="0.25">
      <c r="A79" s="38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38"/>
      <c r="Q79" s="38"/>
      <c r="R79" s="38"/>
      <c r="S79" s="38"/>
      <c r="T79" s="38"/>
      <c r="U79" s="38"/>
      <c r="V79" s="38"/>
      <c r="W79" s="6"/>
      <c r="X79" s="6"/>
    </row>
    <row r="80" spans="1:24" x14ac:dyDescent="0.25">
      <c r="A80" s="38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38"/>
      <c r="Q80" s="38"/>
      <c r="R80" s="38"/>
      <c r="S80" s="38"/>
      <c r="T80" s="38"/>
      <c r="U80" s="38"/>
      <c r="V80" s="38"/>
      <c r="W80" s="6"/>
      <c r="X80" s="6"/>
    </row>
    <row r="81" spans="1:24" x14ac:dyDescent="0.25">
      <c r="A81" s="38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38"/>
      <c r="Q81" s="38"/>
      <c r="R81" s="38"/>
      <c r="S81" s="38"/>
      <c r="T81" s="38"/>
      <c r="U81" s="38"/>
      <c r="V81" s="38"/>
      <c r="W81" s="6"/>
      <c r="X81" s="6"/>
    </row>
    <row r="82" spans="1:24" x14ac:dyDescent="0.25">
      <c r="A82" s="38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38"/>
      <c r="Q82" s="38"/>
      <c r="R82" s="38"/>
      <c r="S82" s="38"/>
      <c r="T82" s="38"/>
      <c r="U82" s="38"/>
      <c r="V82" s="38"/>
      <c r="W82" s="6"/>
      <c r="X82" s="6"/>
    </row>
    <row r="83" spans="1:24" x14ac:dyDescent="0.25">
      <c r="A83" s="38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38"/>
      <c r="Q83" s="38"/>
      <c r="R83" s="38"/>
      <c r="S83" s="38"/>
      <c r="T83" s="38"/>
      <c r="U83" s="38"/>
      <c r="V83" s="38"/>
      <c r="W83" s="6"/>
      <c r="X83" s="6"/>
    </row>
    <row r="84" spans="1:24" x14ac:dyDescent="0.25">
      <c r="A84" s="38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38"/>
      <c r="Q84" s="38"/>
      <c r="R84" s="38"/>
      <c r="S84" s="38"/>
      <c r="T84" s="38"/>
      <c r="U84" s="38"/>
      <c r="V84" s="38"/>
      <c r="W84" s="6"/>
      <c r="X84" s="6"/>
    </row>
    <row r="85" spans="1:24" x14ac:dyDescent="0.25">
      <c r="A85" s="38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38"/>
      <c r="Q85" s="38"/>
      <c r="R85" s="38"/>
      <c r="S85" s="38"/>
      <c r="T85" s="38"/>
      <c r="U85" s="38"/>
      <c r="V85" s="38"/>
      <c r="W85" s="6"/>
      <c r="X85" s="6"/>
    </row>
    <row r="86" spans="1:24" x14ac:dyDescent="0.25">
      <c r="A86" s="38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38"/>
      <c r="Q86" s="38"/>
      <c r="R86" s="38"/>
      <c r="S86" s="38"/>
      <c r="T86" s="38"/>
      <c r="U86" s="38"/>
      <c r="V86" s="38"/>
      <c r="W86" s="6"/>
      <c r="X86" s="6"/>
    </row>
    <row r="87" spans="1:24" x14ac:dyDescent="0.25">
      <c r="A87" s="38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38"/>
      <c r="Q87" s="38"/>
      <c r="R87" s="38"/>
      <c r="S87" s="38"/>
      <c r="T87" s="38"/>
      <c r="U87" s="38"/>
      <c r="V87" s="38"/>
      <c r="W87" s="6"/>
      <c r="X87" s="6"/>
    </row>
    <row r="88" spans="1:24" x14ac:dyDescent="0.25">
      <c r="A88" s="38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38"/>
      <c r="Q88" s="38"/>
      <c r="R88" s="38"/>
      <c r="S88" s="38"/>
      <c r="T88" s="38"/>
      <c r="U88" s="38"/>
      <c r="V88" s="38"/>
      <c r="W88" s="6"/>
      <c r="X88" s="6"/>
    </row>
    <row r="89" spans="1:24" x14ac:dyDescent="0.25">
      <c r="A89" s="38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38"/>
      <c r="Q89" s="38"/>
      <c r="R89" s="38"/>
      <c r="S89" s="38"/>
      <c r="T89" s="38"/>
      <c r="U89" s="38"/>
      <c r="V89" s="38"/>
      <c r="W89" s="6"/>
      <c r="X89" s="6"/>
    </row>
    <row r="90" spans="1:24" x14ac:dyDescent="0.25">
      <c r="A90" s="38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38"/>
      <c r="Q90" s="38"/>
      <c r="R90" s="38"/>
      <c r="S90" s="38"/>
      <c r="T90" s="38"/>
      <c r="U90" s="38"/>
      <c r="V90" s="38"/>
      <c r="W90" s="6"/>
      <c r="X90" s="6"/>
    </row>
    <row r="91" spans="1:24" x14ac:dyDescent="0.25">
      <c r="A91" s="38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38"/>
      <c r="Q91" s="38"/>
      <c r="R91" s="38"/>
      <c r="S91" s="38"/>
      <c r="T91" s="38"/>
      <c r="U91" s="38"/>
      <c r="V91" s="38"/>
      <c r="W91" s="6"/>
      <c r="X91" s="6"/>
    </row>
    <row r="92" spans="1:24" x14ac:dyDescent="0.25">
      <c r="A92" s="38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38"/>
      <c r="Q92" s="38"/>
      <c r="R92" s="38"/>
      <c r="S92" s="38"/>
      <c r="T92" s="38"/>
      <c r="U92" s="38"/>
      <c r="V92" s="38"/>
      <c r="W92" s="6"/>
      <c r="X92" s="6"/>
    </row>
    <row r="93" spans="1:24" x14ac:dyDescent="0.25">
      <c r="A93" s="38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38"/>
      <c r="Q93" s="38"/>
      <c r="R93" s="38"/>
      <c r="S93" s="38"/>
      <c r="T93" s="38"/>
      <c r="U93" s="38"/>
      <c r="V93" s="38"/>
      <c r="W93" s="6"/>
      <c r="X93" s="6"/>
    </row>
    <row r="94" spans="1:24" x14ac:dyDescent="0.25">
      <c r="A94" s="38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38"/>
      <c r="Q94" s="38"/>
      <c r="R94" s="38"/>
      <c r="S94" s="38"/>
      <c r="T94" s="38"/>
      <c r="U94" s="38"/>
      <c r="V94" s="38"/>
      <c r="W94" s="6"/>
      <c r="X94" s="6"/>
    </row>
    <row r="95" spans="1:24" x14ac:dyDescent="0.25">
      <c r="A95" s="38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38"/>
      <c r="Q95" s="38"/>
      <c r="R95" s="38"/>
      <c r="S95" s="38"/>
      <c r="T95" s="38"/>
      <c r="U95" s="38"/>
      <c r="V95" s="38"/>
      <c r="W95" s="6"/>
      <c r="X95" s="6"/>
    </row>
    <row r="96" spans="1:24" x14ac:dyDescent="0.25">
      <c r="A96" s="68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8"/>
      <c r="Q96" s="68"/>
      <c r="R96" s="68"/>
      <c r="S96" s="68"/>
      <c r="T96" s="68"/>
      <c r="U96" s="68"/>
      <c r="V96" s="68"/>
    </row>
    <row r="97" spans="1:22" x14ac:dyDescent="0.25">
      <c r="A97" s="68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8"/>
      <c r="Q97" s="68"/>
      <c r="R97" s="68"/>
      <c r="S97" s="68"/>
      <c r="T97" s="68"/>
      <c r="U97" s="68"/>
      <c r="V97" s="68"/>
    </row>
    <row r="98" spans="1:22" x14ac:dyDescent="0.25">
      <c r="A98" s="68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8"/>
      <c r="Q98" s="68"/>
      <c r="R98" s="68"/>
      <c r="S98" s="68"/>
      <c r="T98" s="68"/>
      <c r="U98" s="68"/>
      <c r="V98" s="68"/>
    </row>
    <row r="99" spans="1:22" x14ac:dyDescent="0.25">
      <c r="A99" s="68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8"/>
      <c r="Q99" s="68"/>
      <c r="R99" s="68"/>
      <c r="S99" s="68"/>
      <c r="T99" s="68"/>
      <c r="U99" s="68"/>
      <c r="V99" s="68"/>
    </row>
    <row r="100" spans="1:22" x14ac:dyDescent="0.25">
      <c r="A100" s="68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8"/>
      <c r="Q100" s="68"/>
      <c r="R100" s="68"/>
      <c r="S100" s="68"/>
      <c r="T100" s="68"/>
      <c r="U100" s="68"/>
      <c r="V100" s="68"/>
    </row>
    <row r="101" spans="1:22" x14ac:dyDescent="0.25">
      <c r="A101" s="68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8"/>
      <c r="Q101" s="68"/>
      <c r="R101" s="68"/>
      <c r="S101" s="68"/>
      <c r="T101" s="68"/>
      <c r="U101" s="68"/>
      <c r="V101" s="68"/>
    </row>
    <row r="102" spans="1:22" x14ac:dyDescent="0.25">
      <c r="A102" s="68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8"/>
      <c r="Q102" s="68"/>
      <c r="R102" s="68"/>
      <c r="S102" s="68"/>
      <c r="T102" s="68"/>
      <c r="U102" s="68"/>
      <c r="V102" s="68"/>
    </row>
    <row r="103" spans="1:22" x14ac:dyDescent="0.25">
      <c r="A103" s="68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8"/>
      <c r="Q103" s="68"/>
      <c r="R103" s="68"/>
      <c r="S103" s="68"/>
      <c r="T103" s="68"/>
      <c r="U103" s="68"/>
      <c r="V103" s="68"/>
    </row>
    <row r="104" spans="1:22" x14ac:dyDescent="0.25">
      <c r="A104" s="68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8"/>
      <c r="Q104" s="68"/>
      <c r="R104" s="68"/>
      <c r="S104" s="68"/>
      <c r="T104" s="68"/>
      <c r="U104" s="68"/>
      <c r="V104" s="68"/>
    </row>
    <row r="105" spans="1:22" x14ac:dyDescent="0.25">
      <c r="A105" s="68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8"/>
      <c r="Q105" s="68"/>
      <c r="R105" s="68"/>
      <c r="S105" s="68"/>
      <c r="T105" s="68"/>
      <c r="U105" s="68"/>
      <c r="V105" s="68"/>
    </row>
    <row r="106" spans="1:22" x14ac:dyDescent="0.25">
      <c r="A106" s="68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8"/>
      <c r="Q106" s="68"/>
      <c r="R106" s="68"/>
      <c r="S106" s="68"/>
      <c r="T106" s="68"/>
      <c r="U106" s="68"/>
      <c r="V106" s="68"/>
    </row>
    <row r="107" spans="1:22" x14ac:dyDescent="0.25">
      <c r="A107" s="68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8"/>
      <c r="Q107" s="68"/>
      <c r="R107" s="68"/>
      <c r="S107" s="68"/>
      <c r="T107" s="68"/>
      <c r="U107" s="68"/>
      <c r="V107" s="68"/>
    </row>
    <row r="108" spans="1:22" x14ac:dyDescent="0.25">
      <c r="A108" s="68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8"/>
      <c r="Q108" s="68"/>
      <c r="R108" s="68"/>
      <c r="S108" s="68"/>
      <c r="T108" s="68"/>
      <c r="U108" s="68"/>
      <c r="V108" s="68"/>
    </row>
    <row r="109" spans="1:22" x14ac:dyDescent="0.25">
      <c r="A109" s="68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8"/>
      <c r="Q109" s="68"/>
      <c r="R109" s="68"/>
      <c r="S109" s="68"/>
      <c r="T109" s="68"/>
      <c r="U109" s="68"/>
      <c r="V109" s="68"/>
    </row>
    <row r="110" spans="1:22" x14ac:dyDescent="0.25">
      <c r="A110" s="68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8"/>
      <c r="Q110" s="68"/>
      <c r="R110" s="68"/>
      <c r="S110" s="68"/>
      <c r="T110" s="68"/>
      <c r="U110" s="68"/>
      <c r="V110" s="68"/>
    </row>
  </sheetData>
  <autoFilter ref="A53:K63" xr:uid="{00000000-0009-0000-0000-00000D000000}"/>
  <mergeCells count="58">
    <mergeCell ref="A68:H68"/>
    <mergeCell ref="D72:F72"/>
    <mergeCell ref="I72:L72"/>
    <mergeCell ref="D73:F73"/>
    <mergeCell ref="I73:L73"/>
    <mergeCell ref="A61:E61"/>
    <mergeCell ref="A62:E62"/>
    <mergeCell ref="A63:H63"/>
    <mergeCell ref="A64:O64"/>
    <mergeCell ref="A65:K66"/>
    <mergeCell ref="L65:O66"/>
    <mergeCell ref="A57:E57"/>
    <mergeCell ref="L57:O57"/>
    <mergeCell ref="A58:E58"/>
    <mergeCell ref="L58:O58"/>
    <mergeCell ref="A59:E59"/>
    <mergeCell ref="A60:E60"/>
    <mergeCell ref="A53:E53"/>
    <mergeCell ref="A54:E54"/>
    <mergeCell ref="L54:O54"/>
    <mergeCell ref="A55:E55"/>
    <mergeCell ref="L55:O55"/>
    <mergeCell ref="A56:E56"/>
    <mergeCell ref="L56:O56"/>
    <mergeCell ref="A46:E46"/>
    <mergeCell ref="A47:E47"/>
    <mergeCell ref="A48:E48"/>
    <mergeCell ref="A49:E49"/>
    <mergeCell ref="A50:E50"/>
    <mergeCell ref="A52:K52"/>
    <mergeCell ref="O20:P20"/>
    <mergeCell ref="R20:S20"/>
    <mergeCell ref="T20:U20"/>
    <mergeCell ref="V20:V21"/>
    <mergeCell ref="A44:E44"/>
    <mergeCell ref="A45:E45"/>
    <mergeCell ref="A16:V16"/>
    <mergeCell ref="A17:V17"/>
    <mergeCell ref="A18:V18"/>
    <mergeCell ref="A19:A21"/>
    <mergeCell ref="C19:V19"/>
    <mergeCell ref="B20:B21"/>
    <mergeCell ref="C20:C21"/>
    <mergeCell ref="D20:F20"/>
    <mergeCell ref="G20:I20"/>
    <mergeCell ref="K20:N20"/>
    <mergeCell ref="A9:N9"/>
    <mergeCell ref="A10:N10"/>
    <mergeCell ref="A11:V11"/>
    <mergeCell ref="A13:V13"/>
    <mergeCell ref="A14:V14"/>
    <mergeCell ref="A15:O15"/>
    <mergeCell ref="A1:V1"/>
    <mergeCell ref="A3:V3"/>
    <mergeCell ref="A5:V5"/>
    <mergeCell ref="A6:N6"/>
    <mergeCell ref="A7:N7"/>
    <mergeCell ref="A8:V8"/>
  </mergeCells>
  <pageMargins left="0.51180555555555596" right="0.51180555555555596" top="0.63472222222222197" bottom="0.78749999999999998" header="0.511811023622047" footer="0.31527777777777799"/>
  <pageSetup paperSize="9" scale="41" fitToHeight="0" orientation="landscape" horizontalDpi="300" verticalDpi="300" r:id="rId1"/>
  <headerFooter>
    <oddFooter>&amp;LÁrea Responsável: SUPECC/SGI/SES&amp;RPág &amp;P de &amp;N - 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HUGO-EINSTEIN-97</vt:lpstr>
      <vt:lpstr>'HUGO-EINSTEIN-97'!Area_de_impressao</vt:lpstr>
      <vt:lpstr>'HUGO-EINSTEIN-97'!Titulos_de_impressao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 Regina da Fonseca</dc:creator>
  <cp:lastModifiedBy>Emilia Regina da Fonseca</cp:lastModifiedBy>
  <dcterms:created xsi:type="dcterms:W3CDTF">2025-01-20T14:27:42Z</dcterms:created>
  <dcterms:modified xsi:type="dcterms:W3CDTF">2025-01-20T14:28:15Z</dcterms:modified>
</cp:coreProperties>
</file>