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sbibae-my.sharepoint.com/personal/arianna_xavier_einstein_br/Documents/"/>
    </mc:Choice>
  </mc:AlternateContent>
  <xr:revisionPtr revIDLastSave="125" documentId="8_{0FAAA73F-68B5-4847-A00C-99D410D4F805}" xr6:coauthVersionLast="47" xr6:coauthVersionMax="47" xr10:uidLastSave="{67716024-1FE0-451B-9E0E-19B9C316D83B}"/>
  <bookViews>
    <workbookView xWindow="-28920" yWindow="-2850" windowWidth="29040" windowHeight="15840" tabRatio="500" xr2:uid="{00000000-000D-0000-FFFF-FFFF00000000}"/>
  </bookViews>
  <sheets>
    <sheet name="setembro-2025" sheetId="1" r:id="rId1"/>
    <sheet name="Planilha1" sheetId="2" r:id="rId2"/>
  </sheets>
  <definedNames>
    <definedName name="_xlnm.Print_Area" localSheetId="0">'setembro-2025'!$A$1:$B$152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4" i="1" l="1"/>
  <c r="B70" i="1" l="1"/>
  <c r="B69" i="1" s="1"/>
  <c r="B68" i="1" l="1"/>
  <c r="B53" i="1"/>
  <c r="B28" i="1" l="1"/>
  <c r="B128" i="1"/>
  <c r="B122" i="1"/>
  <c r="B82" i="1"/>
  <c r="B116" i="1"/>
  <c r="B111" i="1" s="1"/>
  <c r="B110" i="1"/>
  <c r="B105" i="1" s="1"/>
  <c r="B104" i="1"/>
  <c r="B60" i="1"/>
  <c r="B37" i="1"/>
  <c r="B22" i="1"/>
  <c r="B46" i="1"/>
  <c r="B121" i="1" l="1"/>
  <c r="B81" i="1"/>
  <c r="B35" i="1"/>
  <c r="B75" i="1"/>
  <c r="B78" i="1" l="1"/>
  <c r="B77" i="1"/>
  <c r="B42" i="1"/>
  <c r="B120" i="1"/>
  <c r="B117" i="1" l="1"/>
  <c r="B20" i="1"/>
  <c r="B44" i="1"/>
  <c r="B58" i="1" s="1"/>
  <c r="B36" i="1" l="1"/>
  <c r="B65" i="1"/>
  <c r="B67" i="1" l="1"/>
  <c r="B80" i="1" l="1"/>
  <c r="B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tc={4BACFCBC-2E3F-41A4-9B04-911E588C2BCA}</author>
  </authors>
  <commentList>
    <comment ref="B134" authorId="0" shapeId="0" xr:uid="{4BACFCBC-2E3F-41A4-9B04-911E588C2BC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Retirada a soma da linha B115 pois a soma esta sendo considerada na somatória B80</t>
      </text>
    </comment>
  </commentList>
</comments>
</file>

<file path=xl/sharedStrings.xml><?xml version="1.0" encoding="utf-8"?>
<sst xmlns="http://schemas.openxmlformats.org/spreadsheetml/2006/main" count="145" uniqueCount="145">
  <si>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</si>
  <si>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</si>
  <si>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</si>
  <si>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</si>
  <si>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</si>
  <si>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</si>
  <si>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</si>
  <si>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CNPJ: </t>
  </si>
  <si>
    <t xml:space="preserve">CONTRATO DE GESTÃO/ADITIVO Nº:   097/2024 SES/GO  - 1º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</si>
  <si>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</si>
  <si>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</si>
  <si>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</si>
  <si>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</si>
  <si>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</si>
  <si>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</si>
  <si>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</si>
  <si>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</si>
  <si>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</si>
  <si>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</si>
  <si>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</si>
  <si>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>1.2.4 CEF AG. 0012 C/C 580134407-8 INVESTIMENTO</t>
  </si>
  <si>
    <t>1.2.5 CEF AG. 0012 C/C 580134418-3 RESCISÓRIO</t>
  </si>
  <si>
    <t xml:space="preserve">1.3 Aplicações financeiras  </t>
  </si>
  <si>
    <t>1.3.1 CEF AG. 0012 C/C 577620282-1 APL CUSTEIO</t>
  </si>
  <si>
    <t xml:space="preserve">1.3.2 SAFRA AG. 0115 C/C 256485-1 APLICAÇÃO </t>
  </si>
  <si>
    <t>1.3.3 CEF AG. 0012 C/C 580134418-3 FUNDO RESCISÓRIO</t>
  </si>
  <si>
    <t>1.3.4 CEF AG. 0012 C/C 580134407-8 INVESTIMENTO</t>
  </si>
  <si>
    <t>1.3.5 BRADESCO AG. 2372 C/C 39068-2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</si>
  <si>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</si>
  <si>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</si>
  <si>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</si>
  <si>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</si>
  <si>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</si>
  <si>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2.1.3 Repasse - Residência Médica</t>
  </si>
  <si>
    <t>2.1.4 Repasse - Organização de Procura de Orgãos - OPO</t>
  </si>
  <si>
    <t>2.2 Repasse - C/C - INVESTIMENTO</t>
  </si>
  <si>
    <t>2.2.1 Repasse - CEF AG. 0012 C/C 580134407-8</t>
  </si>
  <si>
    <t>2.3 Repasse -  C/C - RESCISÓRIO</t>
  </si>
  <si>
    <t>2.3.1 CEF AG. 0012 C/C 580134418-3 RESCISÓRIO</t>
  </si>
  <si>
    <t>2.4 RENDIMENTO SOBRE APLICAÇÕES FINANCEIRAS</t>
  </si>
  <si>
    <t xml:space="preserve">2.4.1 Rendimento sobre Aplicação Financeiras - BRADESCO AG. 2372 C/C 39068-2 - CUSTEIO </t>
  </si>
  <si>
    <t>2.4.2 Rendimento sobre Aplicação Financeiras - CEF AG. 0012 C/C 577620282-1 CUSTEIO</t>
  </si>
  <si>
    <t xml:space="preserve">2.4.3 Rendimento sobre Aplicação Financeiras - CEF AG. 0012  C/C 580134407-8 - INVESTIMENTO </t>
  </si>
  <si>
    <t>2.4.4 Rendimento sobre Aplicação Financeiras - SAFRA AG. 0115  C/C 256485-1 CUSTEIO</t>
  </si>
  <si>
    <t>2.4.5 Rendimento sobre Aplicação Financeiras - CEF AG 0012 C/C   580134418-3 RESCISÓRIA</t>
  </si>
  <si>
    <t>2.4.6 Rendimento sobre Aplicação Financeiras - CEF AG 0012 C/C 580134418-3 DOAÇÃO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</si>
  <si>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</si>
  <si>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</si>
  <si>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</si>
  <si>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</si>
  <si>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2.9 Receitas Não Governamentais (Doações, Vendas Aluguéis e Outros )</t>
  </si>
  <si>
    <t>SUBTOTAL  DE ENTRADAS (2= 2.1+2.2+2.3+2.4+2.5+2.6+2.7+2.8+2.9)</t>
  </si>
  <si>
    <t>3. RESGATE APLICAÇÃO FINANCEIRA</t>
  </si>
  <si>
    <t>3.1 TOTAL RESGATE APLICAÇÃO FINANCEIRA CUSTEIO</t>
  </si>
  <si>
    <t>3.1.1 Resgate Aplicação - CEF AG. 0012 C/C 577620282-1 CUSTEIO</t>
  </si>
  <si>
    <t>3.1.2 Resgate Aplicação - SAFRA AG. 0115  C/C 256485-1 CUSTEIO</t>
  </si>
  <si>
    <t>3.1.3 Resgate Aplicação - CEF AG 0012  C/C 580134418-3 RESCISÓRIO</t>
  </si>
  <si>
    <t>3.1.4 Resgate Aplicação - CEF AG 0012  C/C 577620282-1 DOAÇÃO</t>
  </si>
  <si>
    <t>3.2 TOTAL RESGATE APLICAÇÃO FINANCEIRA INVESTIMENTO</t>
  </si>
  <si>
    <t xml:space="preserve">3.2.1 Resgate Aplicação - CEF AG. 0012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</si>
  <si>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</si>
  <si>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</si>
  <si>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</si>
  <si>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</si>
  <si>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4.1.3 Aplicação Financeira - CEF AG 0012  C/C 580134418-3 RESCISÓRIO</t>
  </si>
  <si>
    <t>4.1.4 Aplicação Financeira - CEF AG 0012  C/C 580134418-3 DOAÇÃO</t>
  </si>
  <si>
    <t>4.2 TOTAL APLICAÇÃO FINANCEIRA- INVESTIMENTO</t>
  </si>
  <si>
    <t>4.2.1 Aplicação Financeira - CEF AG. 0012 C/C 580134407-8 INVESTIMENTO</t>
  </si>
  <si>
    <t>4.3 TOTAL DAS APLICAÇÕES FINANCEIRAS (4= 4.1+4.2.1)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</si>
  <si>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</si>
  <si>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</si>
  <si>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</si>
  <si>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</si>
  <si>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</si>
  <si>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</si>
  <si>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</si>
  <si>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</si>
  <si>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</si>
  <si>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</si>
  <si>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</si>
  <si>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</si>
  <si>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</si>
  <si>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</si>
  <si>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</si>
  <si>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</si>
  <si>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</si>
  <si>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</si>
  <si>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</si>
  <si>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</si>
  <si>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</si>
  <si>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</si>
  <si>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5.1.18 Custas Processuais</t>
  </si>
  <si>
    <t xml:space="preserve">5.1.19 Reembolso de Despesas (-) </t>
  </si>
  <si>
    <t xml:space="preserve">5.1.20 Reembolso de Rateio (-) </t>
  </si>
  <si>
    <t>5.1.21 Vale Transporte</t>
  </si>
  <si>
    <t>TOTAL DE PAGAMENTOS - CUSTEIO (5= SOMA 5.1.1 á 5.1.21)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</si>
  <si>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</si>
  <si>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</si>
  <si>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</si>
  <si>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</si>
  <si>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</si>
  <si>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</si>
  <si>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</si>
  <si>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</si>
  <si>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</si>
  <si>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</si>
  <si>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</si>
  <si>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</si>
  <si>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</si>
  <si>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</si>
  <si>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</si>
  <si>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</si>
  <si>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>9.SALDO BANCÁRIO FINAL EM 31/09/2025</t>
  </si>
  <si>
    <t xml:space="preserve">9.2 Banco conta movimento </t>
  </si>
  <si>
    <t>9.2.1 CEF AG. 0012 C/C 577620282-1 CUSTEIO</t>
  </si>
  <si>
    <t xml:space="preserve">9.2.2 CEF  CEF AG. 0012 C/C 580134407-8 INVESTIMENTO </t>
  </si>
  <si>
    <t xml:space="preserve">9.2.3 SAFRA AG. 0115 C/C 256485-1 CUSTEIO </t>
  </si>
  <si>
    <t>9.2.4 BRADESCO AG. 2372-8 C/C 39068-2 CUSTEIO</t>
  </si>
  <si>
    <t>9.2.5 CEF AG. 0012 C/C 580134418-3 - RESCISÓRIO</t>
  </si>
  <si>
    <t>9.3 Aplicações financeiras</t>
  </si>
  <si>
    <t>9.3.1 CEF AG. 0012 C/C 577620282-1 APL CUSTEIO</t>
  </si>
  <si>
    <t>9.3.2 CEF AG. 0012 C/C 580134407-8 INVESTIMENTO</t>
  </si>
  <si>
    <t xml:space="preserve">9.3.3 SAFRA AG. 0115 C/C 256485-1 APLICAÇÃO </t>
  </si>
  <si>
    <t>9.3.4 CEF AG 0012 C/C 000580134418-3 APL RESCISÓRIO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</si>
  <si>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</si>
  <si>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</si>
  <si>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</si>
  <si>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</si>
  <si>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</si>
  <si>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</si>
  <si>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</si>
  <si>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</si>
  <si>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>Danilo da Silva Lili</t>
  </si>
  <si>
    <t>Gerente Regional de Controladoria - Controladoria Regional</t>
  </si>
  <si>
    <t>Formula</t>
  </si>
  <si>
    <t>(B34+B57)-(B80+B106+B107+B115+B108+B119)</t>
  </si>
  <si>
    <t>(B20+B35)-(B74+B80+B106+B107+B108)</t>
  </si>
  <si>
    <t>Competência: 10/2025</t>
  </si>
  <si>
    <t>4.1.1 Aplicação Financeira - BRADESCO AG. 2372 C/C 39068-2 - CUSTEIO</t>
  </si>
  <si>
    <t>4.1.2 Aplicação Financeira - CEF AG. 0012 C/C 577620282-1  - CUSTEIO</t>
  </si>
  <si>
    <t xml:space="preserve"> </t>
  </si>
  <si>
    <t>1.3.6 CEF AG. 0012 C/C 577520282-1 R D APL DOAÇÃO</t>
  </si>
  <si>
    <t>9.3.5 CEF AG. 0012 C/C 577520282-1 R D APL DOAÇÃO</t>
  </si>
  <si>
    <t>10.2 Glosa - não cumprimento das metas - 02/10</t>
  </si>
  <si>
    <t>Goiânia, 05 de novembro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</si>
</sst>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0.5"/>
      <color theme="1"/>
      <name val="Calibri"/>
      <family val="2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BFBFB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2" borderId="6" xfId="0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right"/>
    </xf>
    <xf numFmtId="0" fontId="2" fillId="2" borderId="6" xfId="0" applyFont="1" applyFill="1" applyBorder="1"/>
    <xf numFmtId="4" fontId="2" fillId="8" borderId="8" xfId="0" applyNumberFormat="1" applyFont="1" applyFill="1" applyBorder="1" applyAlignment="1">
      <alignment horizontal="right"/>
    </xf>
    <xf numFmtId="0" fontId="5" fillId="2" borderId="6" xfId="0" applyFont="1" applyFill="1" applyBorder="1"/>
    <xf numFmtId="17" fontId="5" fillId="2" borderId="8" xfId="0" applyNumberFormat="1" applyFont="1" applyFill="1" applyBorder="1" applyAlignment="1">
      <alignment vertical="center"/>
    </xf>
    <xf numFmtId="0" fontId="5" fillId="3" borderId="9" xfId="0" applyFont="1" applyFill="1" applyBorder="1" applyAlignment="1">
      <alignment horizontal="left" vertical="center"/>
    </xf>
    <xf numFmtId="4" fontId="5" fillId="3" borderId="10" xfId="0" applyNumberFormat="1" applyFont="1" applyFill="1" applyBorder="1" applyAlignment="1">
      <alignment horizontal="right" vertical="center"/>
    </xf>
    <xf numFmtId="4" fontId="2" fillId="0" borderId="6" xfId="0" applyNumberFormat="1" applyFont="1" applyBorder="1" applyAlignment="1">
      <alignment vertical="center" shrinkToFit="1"/>
    </xf>
    <xf numFmtId="44" fontId="2" fillId="8" borderId="8" xfId="1" applyNumberFormat="1" applyFont="1" applyFill="1" applyBorder="1" applyAlignment="1" applyProtection="1">
      <alignment vertical="center"/>
    </xf>
    <xf numFmtId="0" fontId="5" fillId="3" borderId="6" xfId="0" applyFont="1" applyFill="1" applyBorder="1" applyAlignment="1">
      <alignment horizontal="left" vertical="center"/>
    </xf>
    <xf numFmtId="4" fontId="2" fillId="7" borderId="6" xfId="0" applyNumberFormat="1" applyFont="1" applyFill="1" applyBorder="1" applyAlignment="1">
      <alignment vertical="center" shrinkToFit="1"/>
    </xf>
    <xf numFmtId="0" fontId="5" fillId="2" borderId="6" xfId="0" applyFont="1" applyFill="1" applyBorder="1" applyAlignment="1">
      <alignment horizontal="left" vertical="center"/>
    </xf>
    <xf numFmtId="44" fontId="5" fillId="8" borderId="8" xfId="0" applyNumberFormat="1" applyFont="1" applyFill="1" applyBorder="1" applyAlignment="1">
      <alignment vertical="center"/>
    </xf>
    <xf numFmtId="44" fontId="2" fillId="0" borderId="0" xfId="0" applyNumberFormat="1" applyFont="1"/>
    <xf numFmtId="44" fontId="2" fillId="8" borderId="8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44" fontId="5" fillId="4" borderId="8" xfId="0" applyNumberFormat="1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4" fontId="5" fillId="8" borderId="8" xfId="1" applyNumberFormat="1" applyFont="1" applyFill="1" applyBorder="1" applyAlignment="1">
      <alignment vertical="center"/>
    </xf>
    <xf numFmtId="44" fontId="2" fillId="0" borderId="8" xfId="0" applyNumberFormat="1" applyFont="1" applyBorder="1" applyAlignment="1">
      <alignment vertical="center"/>
    </xf>
    <xf numFmtId="44" fontId="5" fillId="0" borderId="8" xfId="0" applyNumberFormat="1" applyFont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44" fontId="5" fillId="9" borderId="8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44" fontId="5" fillId="3" borderId="8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44" fontId="2" fillId="8" borderId="8" xfId="2" applyFont="1" applyFill="1" applyBorder="1"/>
    <xf numFmtId="0" fontId="5" fillId="12" borderId="6" xfId="0" applyFont="1" applyFill="1" applyBorder="1" applyAlignment="1">
      <alignment vertical="center"/>
    </xf>
    <xf numFmtId="44" fontId="5" fillId="12" borderId="8" xfId="0" applyNumberFormat="1" applyFont="1" applyFill="1" applyBorder="1" applyAlignment="1">
      <alignment vertical="center"/>
    </xf>
    <xf numFmtId="44" fontId="2" fillId="8" borderId="8" xfId="2" applyFont="1" applyFill="1" applyBorder="1" applyAlignment="1" applyProtection="1">
      <alignment vertical="center"/>
    </xf>
    <xf numFmtId="44" fontId="5" fillId="12" borderId="8" xfId="0" applyNumberFormat="1" applyFont="1" applyFill="1" applyBorder="1" applyAlignment="1">
      <alignment horizontal="right"/>
    </xf>
    <xf numFmtId="44" fontId="5" fillId="2" borderId="8" xfId="0" applyNumberFormat="1" applyFont="1" applyFill="1" applyBorder="1" applyAlignment="1">
      <alignment vertical="center"/>
    </xf>
    <xf numFmtId="44" fontId="5" fillId="4" borderId="8" xfId="0" applyNumberFormat="1" applyFont="1" applyFill="1" applyBorder="1" applyAlignment="1">
      <alignment horizontal="right"/>
    </xf>
    <xf numFmtId="0" fontId="2" fillId="7" borderId="6" xfId="0" applyFont="1" applyFill="1" applyBorder="1" applyAlignment="1">
      <alignment vertical="center" wrapText="1"/>
    </xf>
    <xf numFmtId="0" fontId="2" fillId="2" borderId="0" xfId="0" applyFont="1" applyFill="1"/>
    <xf numFmtId="0" fontId="6" fillId="7" borderId="6" xfId="0" applyFont="1" applyFill="1" applyBorder="1" applyAlignment="1">
      <alignment vertical="center"/>
    </xf>
    <xf numFmtId="44" fontId="5" fillId="7" borderId="8" xfId="0" applyNumberFormat="1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44" fontId="5" fillId="6" borderId="8" xfId="0" applyNumberFormat="1" applyFont="1" applyFill="1" applyBorder="1" applyAlignment="1">
      <alignment vertical="center"/>
    </xf>
    <xf numFmtId="0" fontId="5" fillId="0" borderId="0" xfId="0" applyFont="1"/>
    <xf numFmtId="0" fontId="2" fillId="7" borderId="6" xfId="0" applyFont="1" applyFill="1" applyBorder="1" applyAlignment="1">
      <alignment vertical="center"/>
    </xf>
    <xf numFmtId="44" fontId="2" fillId="7" borderId="8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44" fontId="5" fillId="3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44" fontId="2" fillId="8" borderId="13" xfId="0" applyNumberFormat="1" applyFont="1" applyFill="1" applyBorder="1" applyAlignment="1">
      <alignment vertical="center"/>
    </xf>
    <xf numFmtId="44" fontId="2" fillId="8" borderId="10" xfId="0" applyNumberFormat="1" applyFont="1" applyFill="1" applyBorder="1" applyAlignment="1">
      <alignment horizontal="right"/>
    </xf>
    <xf numFmtId="0" fontId="5" fillId="11" borderId="6" xfId="0" applyFont="1" applyFill="1" applyBorder="1" applyAlignment="1">
      <alignment vertical="center"/>
    </xf>
    <xf numFmtId="44" fontId="5" fillId="11" borderId="11" xfId="0" applyNumberFormat="1" applyFont="1" applyFill="1" applyBorder="1" applyAlignment="1">
      <alignment horizontal="right"/>
    </xf>
    <xf numFmtId="4" fontId="5" fillId="8" borderId="6" xfId="0" applyNumberFormat="1" applyFont="1" applyFill="1" applyBorder="1" applyAlignment="1">
      <alignment vertical="center" shrinkToFit="1"/>
    </xf>
    <xf numFmtId="4" fontId="2" fillId="8" borderId="6" xfId="0" applyNumberFormat="1" applyFont="1" applyFill="1" applyBorder="1" applyAlignment="1">
      <alignment vertical="center" shrinkToFit="1"/>
    </xf>
    <xf numFmtId="4" fontId="2" fillId="8" borderId="14" xfId="0" applyNumberFormat="1" applyFont="1" applyFill="1" applyBorder="1" applyAlignment="1">
      <alignment vertical="center" shrinkToFit="1"/>
    </xf>
    <xf numFmtId="44" fontId="2" fillId="8" borderId="11" xfId="2" applyFont="1" applyFill="1" applyBorder="1" applyAlignment="1" applyProtection="1">
      <alignment vertical="center"/>
    </xf>
    <xf numFmtId="0" fontId="5" fillId="5" borderId="14" xfId="0" applyFont="1" applyFill="1" applyBorder="1" applyAlignment="1">
      <alignment vertical="center"/>
    </xf>
    <xf numFmtId="44" fontId="5" fillId="5" borderId="11" xfId="1" applyNumberFormat="1" applyFont="1" applyFill="1" applyBorder="1" applyAlignment="1">
      <alignment vertical="center"/>
    </xf>
    <xf numFmtId="0" fontId="2" fillId="11" borderId="15" xfId="0" applyFont="1" applyFill="1" applyBorder="1"/>
    <xf numFmtId="44" fontId="2" fillId="11" borderId="1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vertical="top"/>
    </xf>
    <xf numFmtId="44" fontId="2" fillId="4" borderId="10" xfId="0" applyNumberFormat="1" applyFont="1" applyFill="1" applyBorder="1" applyAlignment="1">
      <alignment vertical="top"/>
    </xf>
    <xf numFmtId="0" fontId="2" fillId="11" borderId="6" xfId="0" applyFont="1" applyFill="1" applyBorder="1" applyAlignment="1">
      <alignment vertical="top"/>
    </xf>
    <xf numFmtId="44" fontId="5" fillId="11" borderId="8" xfId="1" applyNumberFormat="1" applyFont="1" applyFill="1" applyBorder="1" applyAlignment="1" applyProtection="1">
      <alignment vertical="center"/>
    </xf>
    <xf numFmtId="0" fontId="5" fillId="4" borderId="16" xfId="0" applyFont="1" applyFill="1" applyBorder="1" applyAlignment="1">
      <alignment vertical="top"/>
    </xf>
    <xf numFmtId="44" fontId="5" fillId="4" borderId="17" xfId="1" applyNumberFormat="1" applyFont="1" applyFill="1" applyBorder="1" applyAlignment="1" applyProtection="1">
      <alignment vertical="center"/>
    </xf>
    <xf numFmtId="0" fontId="5" fillId="13" borderId="9" xfId="0" applyFont="1" applyFill="1" applyBorder="1" applyAlignment="1">
      <alignment horizontal="left" vertical="center"/>
    </xf>
    <xf numFmtId="4" fontId="5" fillId="13" borderId="10" xfId="0" applyNumberFormat="1" applyFont="1" applyFill="1" applyBorder="1" applyAlignment="1">
      <alignment horizontal="right" vertical="center"/>
    </xf>
    <xf numFmtId="0" fontId="5" fillId="13" borderId="6" xfId="0" applyFont="1" applyFill="1" applyBorder="1" applyAlignment="1">
      <alignment horizontal="left" vertical="center"/>
    </xf>
    <xf numFmtId="44" fontId="5" fillId="13" borderId="8" xfId="0" applyNumberFormat="1" applyFont="1" applyFill="1" applyBorder="1" applyAlignment="1">
      <alignment horizontal="left" vertical="center"/>
    </xf>
    <xf numFmtId="14" fontId="2" fillId="0" borderId="0" xfId="0" applyNumberFormat="1" applyFont="1"/>
    <xf numFmtId="0" fontId="5" fillId="7" borderId="6" xfId="0" applyFont="1" applyFill="1" applyBorder="1" applyAlignment="1">
      <alignment vertical="center" wrapText="1"/>
    </xf>
    <xf numFmtId="4" fontId="0" fillId="0" borderId="0" xfId="0" applyNumberFormat="1"/>
    <xf numFmtId="44" fontId="2" fillId="0" borderId="8" xfId="1" applyNumberFormat="1" applyFont="1" applyBorder="1" applyAlignment="1" applyProtection="1">
      <alignment vertical="center"/>
    </xf>
    <xf numFmtId="44" fontId="5" fillId="0" borderId="8" xfId="1" applyNumberFormat="1" applyFont="1" applyBorder="1" applyAlignment="1">
      <alignment vertical="center"/>
    </xf>
    <xf numFmtId="44" fontId="5" fillId="0" borderId="8" xfId="0" applyNumberFormat="1" applyFont="1" applyBorder="1" applyAlignment="1">
      <alignment horizontal="left" vertical="center"/>
    </xf>
    <xf numFmtId="0" fontId="2" fillId="8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horizontal="left"/>
    </xf>
    <xf numFmtId="0" fontId="2" fillId="8" borderId="0" xfId="0" applyFont="1" applyFill="1"/>
    <xf numFmtId="165" fontId="2" fillId="8" borderId="0" xfId="0" applyNumberFormat="1" applyFont="1" applyFill="1" applyAlignment="1">
      <alignment horizontal="left"/>
    </xf>
    <xf numFmtId="165" fontId="2" fillId="8" borderId="0" xfId="0" applyNumberFormat="1" applyFont="1" applyFill="1"/>
    <xf numFmtId="44" fontId="7" fillId="8" borderId="0" xfId="0" applyNumberFormat="1" applyFont="1" applyFill="1" applyAlignment="1">
      <alignment horizontal="left"/>
    </xf>
    <xf numFmtId="44" fontId="2" fillId="8" borderId="0" xfId="0" applyNumberFormat="1" applyFont="1" applyFill="1"/>
    <xf numFmtId="44" fontId="2" fillId="8" borderId="0" xfId="0" applyNumberFormat="1" applyFont="1" applyFill="1" applyAlignment="1">
      <alignment horizontal="left"/>
    </xf>
    <xf numFmtId="44" fontId="2" fillId="8" borderId="0" xfId="2" applyFont="1" applyFill="1" applyAlignment="1">
      <alignment horizontal="left"/>
    </xf>
    <xf numFmtId="44" fontId="2" fillId="8" borderId="0" xfId="2" applyFont="1" applyFill="1"/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3" fillId="10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3800474</xdr:colOff>
      <xdr:row>0</xdr:row>
      <xdr:rowOff>85725</xdr:rowOff>
    </xdr:from>
    <xdr:to>
      <xdr:col>1</xdr:col>
      <xdr:colOff>3461067</xdr:colOff>
      <xdr:row>0</xdr:row>
      <xdr:rowOff>817245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0BFDDC-AE9C-736D-B672-1C1A35382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4" y="85725"/>
          <a:ext cx="56483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liane Silva Mello" id="{8AFF1159-F7BC-4D5E-AF9A-D3E38D158E6F}" userId="S::juliane.sm@einstein.br::a50680c0-2749-42ea-b422-3acb1c79770a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4" dT="2025-10-06T19:03:23.87" personId="{8AFF1159-F7BC-4D5E-AF9A-D3E38D158E6F}" id="{4BACFCBC-2E3F-41A4-9B04-911E588C2BCA}">
    <text>Retirada a soma da linha B115 pois a soma esta sendo considerada na somatória B80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E153"/>
  <sheetViews>
    <sheetView showGridLines="0" tabSelected="1" topLeftCell="A111" zoomScale="120" zoomScaleNormal="120" zoomScaleSheetLayoutView="100" zoomScalePageLayoutView="70" workbookViewId="0">
      <selection activeCell="A121" sqref="A121:B146"/>
    </sheetView>
  </sheetViews>
  <sheetFormatPr defaultColWidth="41.7109375" defaultRowHeight="15" x14ac:dyDescent="0.25"/>
  <cols>
    <col min="1" max="1" width="90" style="2" customWidth="1"/>
    <col min="2" max="2" width="59.5703125" style="2" customWidth="1"/>
    <col min="3" max="3" width="16.5703125" style="85" bestFit="1" customWidth="1"/>
    <col min="4" max="4" width="20.7109375" style="86" customWidth="1"/>
    <col min="5" max="5" width="19.5703125" style="2" customWidth="1"/>
    <col min="6" max="16384" width="41.7109375" style="2"/>
  </cols>
  <sheetData>
    <row r="1" spans="1:4" s="1" customFormat="1" ht="69.75" customHeight="1" x14ac:dyDescent="0.25">
      <c r="A1" s="94"/>
      <c r="B1" s="94"/>
      <c r="C1" s="83"/>
      <c r="D1" s="84"/>
    </row>
    <row r="2" spans="1:4" s="1" customFormat="1" ht="15" customHeight="1" x14ac:dyDescent="0.25">
      <c r="A2" s="105" t="s">
        <v>0</v>
      </c>
      <c r="B2" s="105"/>
      <c r="C2" s="83"/>
      <c r="D2" s="84"/>
    </row>
    <row r="3" spans="1:4" s="1" customFormat="1" ht="15" customHeight="1" x14ac:dyDescent="0.25">
      <c r="A3" s="105"/>
      <c r="B3" s="105"/>
      <c r="C3" s="83"/>
      <c r="D3" s="84"/>
    </row>
    <row r="4" spans="1:4" s="1" customFormat="1" ht="15" customHeight="1" x14ac:dyDescent="0.25">
      <c r="A4" s="105"/>
      <c r="B4" s="105"/>
      <c r="C4" s="83"/>
      <c r="D4" s="84"/>
    </row>
    <row r="5" spans="1:4" ht="23.25" customHeight="1" x14ac:dyDescent="0.25">
      <c r="A5" s="95" t="s">
        <v>1</v>
      </c>
      <c r="B5" s="96"/>
    </row>
    <row r="6" spans="1:4" ht="23.25" customHeight="1" x14ac:dyDescent="0.25">
      <c r="A6" s="97"/>
      <c r="B6" s="98"/>
    </row>
    <row r="7" spans="1:4" x14ac:dyDescent="0.25">
      <c r="A7" s="101" t="s">
        <v>2</v>
      </c>
      <c r="B7" s="102"/>
    </row>
    <row r="8" spans="1:4" x14ac:dyDescent="0.25">
      <c r="A8" s="3" t="s">
        <v>3</v>
      </c>
      <c r="B8" s="4"/>
    </row>
    <row r="9" spans="1:4" x14ac:dyDescent="0.25">
      <c r="A9" s="103" t="s">
        <v>4</v>
      </c>
      <c r="B9" s="104"/>
    </row>
    <row r="10" spans="1:4" x14ac:dyDescent="0.25">
      <c r="A10" s="5" t="s">
        <v>5</v>
      </c>
      <c r="B10" s="4"/>
    </row>
    <row r="11" spans="1:4" x14ac:dyDescent="0.25">
      <c r="A11" s="103" t="s">
        <v>6</v>
      </c>
      <c r="B11" s="104"/>
    </row>
    <row r="12" spans="1:4" x14ac:dyDescent="0.25">
      <c r="A12" s="5" t="s">
        <v>7</v>
      </c>
      <c r="B12" s="4"/>
    </row>
    <row r="13" spans="1:4" x14ac:dyDescent="0.25">
      <c r="A13" s="5" t="s">
        <v>8</v>
      </c>
      <c r="B13" s="4"/>
    </row>
    <row r="14" spans="1:4" x14ac:dyDescent="0.25">
      <c r="A14" s="5" t="s">
        <v>9</v>
      </c>
      <c r="B14" s="4"/>
    </row>
    <row r="15" spans="1:4" x14ac:dyDescent="0.25">
      <c r="A15" s="5" t="s">
        <v>10</v>
      </c>
      <c r="B15" s="6">
        <v>25594867.920000002</v>
      </c>
      <c r="D15" s="93" t="s">
        <v>140</v>
      </c>
    </row>
    <row r="16" spans="1:4" x14ac:dyDescent="0.25">
      <c r="A16" s="5" t="s">
        <v>11</v>
      </c>
      <c r="B16" s="4">
        <v>0</v>
      </c>
    </row>
    <row r="17" spans="1:2" x14ac:dyDescent="0.25">
      <c r="A17" s="5"/>
      <c r="B17" s="4"/>
    </row>
    <row r="18" spans="1:2" ht="26.25" x14ac:dyDescent="0.25">
      <c r="A18" s="106" t="s">
        <v>12</v>
      </c>
      <c r="B18" s="107"/>
    </row>
    <row r="19" spans="1:2" ht="14.25" customHeight="1" x14ac:dyDescent="0.25">
      <c r="A19" s="7" t="s">
        <v>137</v>
      </c>
      <c r="B19" s="8" t="s">
        <v>13</v>
      </c>
    </row>
    <row r="20" spans="1:2" x14ac:dyDescent="0.25">
      <c r="A20" s="9" t="s">
        <v>14</v>
      </c>
      <c r="B20" s="10">
        <f>B21+B22+B28</f>
        <v>52713474.930000007</v>
      </c>
    </row>
    <row r="21" spans="1:2" x14ac:dyDescent="0.25">
      <c r="A21" s="73" t="s">
        <v>15</v>
      </c>
      <c r="B21" s="74">
        <v>0</v>
      </c>
    </row>
    <row r="22" spans="1:2" x14ac:dyDescent="0.25">
      <c r="A22" s="73" t="s">
        <v>16</v>
      </c>
      <c r="B22" s="74">
        <f>SUM(B23:B27)</f>
        <v>56738.560000000005</v>
      </c>
    </row>
    <row r="23" spans="1:2" x14ac:dyDescent="0.25">
      <c r="A23" s="60" t="s">
        <v>17</v>
      </c>
      <c r="B23" s="12">
        <v>10235.89</v>
      </c>
    </row>
    <row r="24" spans="1:2" x14ac:dyDescent="0.25">
      <c r="A24" s="60" t="s">
        <v>18</v>
      </c>
      <c r="B24" s="12">
        <v>8579.64</v>
      </c>
    </row>
    <row r="25" spans="1:2" x14ac:dyDescent="0.25">
      <c r="A25" s="60" t="s">
        <v>19</v>
      </c>
      <c r="B25" s="12">
        <v>37635.980000000003</v>
      </c>
    </row>
    <row r="26" spans="1:2" x14ac:dyDescent="0.25">
      <c r="A26" s="60" t="s">
        <v>20</v>
      </c>
      <c r="B26" s="12">
        <v>287.05</v>
      </c>
    </row>
    <row r="27" spans="1:2" x14ac:dyDescent="0.25">
      <c r="A27" s="60" t="s">
        <v>21</v>
      </c>
      <c r="B27" s="12">
        <v>0</v>
      </c>
    </row>
    <row r="28" spans="1:2" x14ac:dyDescent="0.25">
      <c r="A28" s="75" t="s">
        <v>22</v>
      </c>
      <c r="B28" s="76">
        <f>SUM(B29:B34)</f>
        <v>52656736.370000005</v>
      </c>
    </row>
    <row r="29" spans="1:2" x14ac:dyDescent="0.25">
      <c r="A29" s="14" t="s">
        <v>23</v>
      </c>
      <c r="B29" s="12">
        <v>24583658.850000001</v>
      </c>
    </row>
    <row r="30" spans="1:2" x14ac:dyDescent="0.25">
      <c r="A30" s="11" t="s">
        <v>24</v>
      </c>
      <c r="B30" s="12">
        <v>0</v>
      </c>
    </row>
    <row r="31" spans="1:2" x14ac:dyDescent="0.25">
      <c r="A31" s="14" t="s">
        <v>25</v>
      </c>
      <c r="B31" s="12">
        <v>67904.67</v>
      </c>
    </row>
    <row r="32" spans="1:2" x14ac:dyDescent="0.25">
      <c r="A32" s="14" t="s">
        <v>26</v>
      </c>
      <c r="B32" s="12">
        <v>27755247.960000001</v>
      </c>
    </row>
    <row r="33" spans="1:5" x14ac:dyDescent="0.25">
      <c r="A33" s="14" t="s">
        <v>27</v>
      </c>
      <c r="B33" s="80">
        <v>0</v>
      </c>
    </row>
    <row r="34" spans="1:5" x14ac:dyDescent="0.25">
      <c r="A34" s="14" t="s">
        <v>141</v>
      </c>
      <c r="B34" s="80">
        <v>249924.89</v>
      </c>
    </row>
    <row r="35" spans="1:5" x14ac:dyDescent="0.25">
      <c r="A35" s="15" t="s">
        <v>28</v>
      </c>
      <c r="B35" s="81">
        <f>(B21+B22+B28)</f>
        <v>52713474.930000007</v>
      </c>
    </row>
    <row r="36" spans="1:5" x14ac:dyDescent="0.25">
      <c r="A36" s="75" t="s">
        <v>29</v>
      </c>
      <c r="B36" s="82">
        <f>B37+B42+B44+B46+B53+B55+B56+B57</f>
        <v>26729085.950000003</v>
      </c>
      <c r="C36" s="87"/>
      <c r="D36" s="88"/>
    </row>
    <row r="37" spans="1:5" x14ac:dyDescent="0.25">
      <c r="A37" s="78" t="s">
        <v>30</v>
      </c>
      <c r="B37" s="30">
        <f>B38+B39+B40+B41</f>
        <v>24054151.100000001</v>
      </c>
      <c r="C37" s="89"/>
      <c r="D37" s="90"/>
      <c r="E37" s="77"/>
    </row>
    <row r="38" spans="1:5" x14ac:dyDescent="0.25">
      <c r="A38" s="60" t="s">
        <v>31</v>
      </c>
      <c r="B38" s="29">
        <v>23943198.469999999</v>
      </c>
      <c r="E38" s="77"/>
    </row>
    <row r="39" spans="1:5" x14ac:dyDescent="0.25">
      <c r="A39" s="60" t="s">
        <v>32</v>
      </c>
      <c r="B39" s="29">
        <v>35348.26</v>
      </c>
      <c r="E39" s="77"/>
    </row>
    <row r="40" spans="1:5" x14ac:dyDescent="0.25">
      <c r="A40" s="60" t="s">
        <v>33</v>
      </c>
      <c r="B40" s="29">
        <v>37676.76</v>
      </c>
      <c r="E40" s="77"/>
    </row>
    <row r="41" spans="1:5" x14ac:dyDescent="0.25">
      <c r="A41" s="60" t="s">
        <v>34</v>
      </c>
      <c r="B41" s="29">
        <v>37927.61</v>
      </c>
      <c r="E41" s="77"/>
    </row>
    <row r="42" spans="1:5" ht="13.5" customHeight="1" x14ac:dyDescent="0.25">
      <c r="A42" s="78" t="s">
        <v>35</v>
      </c>
      <c r="B42" s="30">
        <f>SUM(B43:B43)</f>
        <v>6120</v>
      </c>
      <c r="E42" s="77"/>
    </row>
    <row r="43" spans="1:5" x14ac:dyDescent="0.25">
      <c r="A43" s="60" t="s">
        <v>36</v>
      </c>
      <c r="B43" s="29">
        <v>6120</v>
      </c>
      <c r="E43" s="77"/>
    </row>
    <row r="44" spans="1:5" x14ac:dyDescent="0.25">
      <c r="A44" s="78" t="s">
        <v>37</v>
      </c>
      <c r="B44" s="30">
        <f>B45</f>
        <v>1859504.91</v>
      </c>
      <c r="E44" s="77"/>
    </row>
    <row r="45" spans="1:5" x14ac:dyDescent="0.25">
      <c r="A45" s="60" t="s">
        <v>38</v>
      </c>
      <c r="B45" s="29">
        <v>1859504.91</v>
      </c>
      <c r="E45" s="77"/>
    </row>
    <row r="46" spans="1:5" x14ac:dyDescent="0.25">
      <c r="A46" s="19" t="s">
        <v>39</v>
      </c>
      <c r="B46" s="30">
        <f>SUM(B47:B52)</f>
        <v>786450.17999999982</v>
      </c>
      <c r="C46" s="91"/>
      <c r="D46" s="90"/>
      <c r="E46" s="77"/>
    </row>
    <row r="47" spans="1:5" x14ac:dyDescent="0.25">
      <c r="A47" s="20" t="s">
        <v>40</v>
      </c>
      <c r="B47" s="29">
        <v>164.54</v>
      </c>
      <c r="E47" s="77"/>
    </row>
    <row r="48" spans="1:5" x14ac:dyDescent="0.25">
      <c r="A48" s="20" t="s">
        <v>41</v>
      </c>
      <c r="B48" s="29">
        <v>409274.73</v>
      </c>
      <c r="E48" s="77"/>
    </row>
    <row r="49" spans="1:4" x14ac:dyDescent="0.25">
      <c r="A49" s="20" t="s">
        <v>42</v>
      </c>
      <c r="B49" s="29">
        <v>353952.35</v>
      </c>
    </row>
    <row r="50" spans="1:4" x14ac:dyDescent="0.25">
      <c r="A50" s="20" t="s">
        <v>43</v>
      </c>
      <c r="B50" s="18">
        <v>0</v>
      </c>
    </row>
    <row r="51" spans="1:4" x14ac:dyDescent="0.25">
      <c r="A51" s="21" t="s">
        <v>44</v>
      </c>
      <c r="B51" s="18">
        <v>20281.73</v>
      </c>
    </row>
    <row r="52" spans="1:4" x14ac:dyDescent="0.25">
      <c r="A52" s="21" t="s">
        <v>45</v>
      </c>
      <c r="B52" s="18">
        <v>2776.8299999999581</v>
      </c>
    </row>
    <row r="53" spans="1:4" x14ac:dyDescent="0.25">
      <c r="A53" s="52" t="s">
        <v>46</v>
      </c>
      <c r="B53" s="30">
        <f>14780.06+8079.7</f>
        <v>22859.759999999998</v>
      </c>
    </row>
    <row r="54" spans="1:4" x14ac:dyDescent="0.25">
      <c r="A54" s="52" t="s">
        <v>47</v>
      </c>
      <c r="B54" s="16">
        <v>0</v>
      </c>
    </row>
    <row r="55" spans="1:4" x14ac:dyDescent="0.25">
      <c r="A55" s="52" t="s">
        <v>48</v>
      </c>
      <c r="B55" s="30">
        <v>0</v>
      </c>
    </row>
    <row r="56" spans="1:4" x14ac:dyDescent="0.25">
      <c r="A56" s="52" t="s">
        <v>49</v>
      </c>
      <c r="B56" s="30">
        <v>0</v>
      </c>
    </row>
    <row r="57" spans="1:4" x14ac:dyDescent="0.25">
      <c r="A57" s="78" t="s">
        <v>50</v>
      </c>
      <c r="B57" s="16">
        <v>0</v>
      </c>
    </row>
    <row r="58" spans="1:4" x14ac:dyDescent="0.25">
      <c r="A58" s="52" t="s">
        <v>51</v>
      </c>
      <c r="B58" s="16">
        <f>SUM(B37+B42+B44+B46+B53+B54+B55+B56+B57)</f>
        <v>26729085.950000003</v>
      </c>
    </row>
    <row r="59" spans="1:4" x14ac:dyDescent="0.25">
      <c r="A59" s="23" t="s">
        <v>52</v>
      </c>
      <c r="B59" s="24">
        <f>SUM(B60+B65)</f>
        <v>27088700.280000001</v>
      </c>
      <c r="D59" s="90"/>
    </row>
    <row r="60" spans="1:4" x14ac:dyDescent="0.25">
      <c r="A60" s="25" t="s">
        <v>53</v>
      </c>
      <c r="B60" s="16">
        <f>SUM(B61:B63)</f>
        <v>27088700.280000001</v>
      </c>
    </row>
    <row r="61" spans="1:4" x14ac:dyDescent="0.25">
      <c r="A61" s="26" t="s">
        <v>54</v>
      </c>
      <c r="B61" s="18">
        <v>27088700.280000001</v>
      </c>
    </row>
    <row r="62" spans="1:4" x14ac:dyDescent="0.25">
      <c r="A62" s="26" t="s">
        <v>55</v>
      </c>
      <c r="B62" s="18">
        <v>0</v>
      </c>
    </row>
    <row r="63" spans="1:4" x14ac:dyDescent="0.25">
      <c r="A63" s="26" t="s">
        <v>56</v>
      </c>
      <c r="B63" s="18">
        <v>0</v>
      </c>
    </row>
    <row r="64" spans="1:4" x14ac:dyDescent="0.25">
      <c r="A64" s="26" t="s">
        <v>57</v>
      </c>
      <c r="B64" s="18">
        <v>0</v>
      </c>
    </row>
    <row r="65" spans="1:3" x14ac:dyDescent="0.25">
      <c r="A65" s="27" t="s">
        <v>58</v>
      </c>
      <c r="B65" s="28">
        <f>SUM(B66:B66)</f>
        <v>0</v>
      </c>
    </row>
    <row r="66" spans="1:3" x14ac:dyDescent="0.25">
      <c r="A66" s="26" t="s">
        <v>59</v>
      </c>
      <c r="B66" s="29">
        <v>0</v>
      </c>
    </row>
    <row r="67" spans="1:3" x14ac:dyDescent="0.25">
      <c r="A67" s="25" t="s">
        <v>60</v>
      </c>
      <c r="B67" s="30">
        <f>B60+B65</f>
        <v>27088700.280000001</v>
      </c>
    </row>
    <row r="68" spans="1:3" x14ac:dyDescent="0.25">
      <c r="A68" s="31" t="s">
        <v>61</v>
      </c>
      <c r="B68" s="32">
        <f>(B58+B67)</f>
        <v>53817786.230000004</v>
      </c>
    </row>
    <row r="69" spans="1:3" x14ac:dyDescent="0.25">
      <c r="A69" s="33" t="s">
        <v>62</v>
      </c>
      <c r="B69" s="34">
        <f>B70+B75</f>
        <v>25283617.259999998</v>
      </c>
    </row>
    <row r="70" spans="1:3" x14ac:dyDescent="0.25">
      <c r="A70" s="35" t="s">
        <v>63</v>
      </c>
      <c r="B70" s="18">
        <f>SUM(B71:B74)</f>
        <v>25283167.259999998</v>
      </c>
    </row>
    <row r="71" spans="1:3" x14ac:dyDescent="0.25">
      <c r="A71" s="20" t="s">
        <v>138</v>
      </c>
      <c r="B71" s="18">
        <v>0</v>
      </c>
    </row>
    <row r="72" spans="1:3" x14ac:dyDescent="0.25">
      <c r="A72" s="20" t="s">
        <v>139</v>
      </c>
      <c r="B72" s="36">
        <v>23541573.629999999</v>
      </c>
    </row>
    <row r="73" spans="1:3" x14ac:dyDescent="0.25">
      <c r="A73" s="20" t="s">
        <v>64</v>
      </c>
      <c r="B73" s="36">
        <v>1741593.6300000001</v>
      </c>
    </row>
    <row r="74" spans="1:3" x14ac:dyDescent="0.25">
      <c r="A74" s="20" t="s">
        <v>65</v>
      </c>
      <c r="B74" s="36">
        <v>0</v>
      </c>
    </row>
    <row r="75" spans="1:3" x14ac:dyDescent="0.25">
      <c r="A75" s="37" t="s">
        <v>66</v>
      </c>
      <c r="B75" s="38">
        <f>B76</f>
        <v>450</v>
      </c>
    </row>
    <row r="76" spans="1:3" x14ac:dyDescent="0.25">
      <c r="A76" s="20" t="s">
        <v>67</v>
      </c>
      <c r="B76" s="39">
        <v>450</v>
      </c>
    </row>
    <row r="77" spans="1:3" x14ac:dyDescent="0.25">
      <c r="A77" s="37" t="s">
        <v>68</v>
      </c>
      <c r="B77" s="40">
        <f>B70+B76</f>
        <v>25283617.259999998</v>
      </c>
    </row>
    <row r="78" spans="1:3" x14ac:dyDescent="0.25">
      <c r="A78" s="20" t="s">
        <v>69</v>
      </c>
      <c r="B78" s="18">
        <f>B70+B75</f>
        <v>25283617.259999998</v>
      </c>
      <c r="C78" s="91"/>
    </row>
    <row r="79" spans="1:3" x14ac:dyDescent="0.25">
      <c r="A79" s="20" t="s">
        <v>70</v>
      </c>
      <c r="B79" s="18">
        <v>27088700.279999997</v>
      </c>
    </row>
    <row r="80" spans="1:3" x14ac:dyDescent="0.25">
      <c r="A80" s="22" t="s">
        <v>71</v>
      </c>
      <c r="B80" s="41">
        <f>B77-B67</f>
        <v>-1805083.0200000033</v>
      </c>
    </row>
    <row r="81" spans="1:5" x14ac:dyDescent="0.25">
      <c r="A81" s="23" t="s">
        <v>72</v>
      </c>
      <c r="B81" s="42">
        <f>B82+B111+B117</f>
        <v>27732790.699999999</v>
      </c>
    </row>
    <row r="82" spans="1:5" ht="15.75" customHeight="1" x14ac:dyDescent="0.25">
      <c r="A82" s="23" t="s">
        <v>73</v>
      </c>
      <c r="B82" s="38">
        <f>SUM(B83:B103)</f>
        <v>27637279.280000001</v>
      </c>
      <c r="C82" s="92"/>
      <c r="D82" s="93"/>
      <c r="E82" s="17"/>
    </row>
    <row r="83" spans="1:5" ht="15.75" customHeight="1" x14ac:dyDescent="0.25">
      <c r="A83" s="21" t="s">
        <v>74</v>
      </c>
      <c r="B83" s="29">
        <v>5313270.4000000004</v>
      </c>
      <c r="C83" s="91"/>
    </row>
    <row r="84" spans="1:5" ht="15.75" customHeight="1" x14ac:dyDescent="0.25">
      <c r="A84" s="20" t="s">
        <v>75</v>
      </c>
      <c r="B84" s="18">
        <v>12949271.949999999</v>
      </c>
      <c r="C84" s="91"/>
    </row>
    <row r="85" spans="1:5" x14ac:dyDescent="0.25">
      <c r="A85" s="20" t="s">
        <v>76</v>
      </c>
      <c r="B85" s="18">
        <v>7539925.8599999975</v>
      </c>
    </row>
    <row r="86" spans="1:5" x14ac:dyDescent="0.25">
      <c r="A86" s="21" t="s">
        <v>77</v>
      </c>
      <c r="B86" s="18">
        <v>143338.77999999997</v>
      </c>
    </row>
    <row r="87" spans="1:5" x14ac:dyDescent="0.25">
      <c r="A87" s="21" t="s">
        <v>78</v>
      </c>
      <c r="B87" s="18">
        <v>0</v>
      </c>
    </row>
    <row r="88" spans="1:5" x14ac:dyDescent="0.25">
      <c r="A88" s="21" t="s">
        <v>79</v>
      </c>
      <c r="B88" s="18">
        <v>0</v>
      </c>
      <c r="E88" s="44"/>
    </row>
    <row r="89" spans="1:5" s="44" customFormat="1" x14ac:dyDescent="0.25">
      <c r="A89" s="43" t="s">
        <v>80</v>
      </c>
      <c r="B89" s="29">
        <v>1395305.44</v>
      </c>
      <c r="C89" s="87"/>
      <c r="D89" s="90"/>
    </row>
    <row r="90" spans="1:5" s="44" customFormat="1" x14ac:dyDescent="0.25">
      <c r="A90" s="43" t="s">
        <v>81</v>
      </c>
      <c r="B90" s="18">
        <v>24572.81</v>
      </c>
      <c r="C90" s="85"/>
      <c r="D90" s="86"/>
      <c r="E90" s="2"/>
    </row>
    <row r="91" spans="1:5" x14ac:dyDescent="0.25">
      <c r="A91" s="43" t="s">
        <v>82</v>
      </c>
      <c r="B91" s="18">
        <v>6689.0499999999993</v>
      </c>
    </row>
    <row r="92" spans="1:5" x14ac:dyDescent="0.25">
      <c r="A92" s="43" t="s">
        <v>83</v>
      </c>
      <c r="B92" s="18">
        <v>27096.63</v>
      </c>
    </row>
    <row r="93" spans="1:5" x14ac:dyDescent="0.25">
      <c r="A93" s="43" t="s">
        <v>84</v>
      </c>
      <c r="B93" s="18">
        <v>210204.5</v>
      </c>
    </row>
    <row r="94" spans="1:5" x14ac:dyDescent="0.25">
      <c r="A94" s="43" t="s">
        <v>85</v>
      </c>
      <c r="B94" s="18">
        <v>0</v>
      </c>
    </row>
    <row r="95" spans="1:5" x14ac:dyDescent="0.25">
      <c r="A95" s="43" t="s">
        <v>86</v>
      </c>
      <c r="B95" s="18">
        <v>0</v>
      </c>
    </row>
    <row r="96" spans="1:5" x14ac:dyDescent="0.25">
      <c r="A96" s="43" t="s">
        <v>87</v>
      </c>
      <c r="B96" s="18">
        <v>0</v>
      </c>
    </row>
    <row r="97" spans="1:5" x14ac:dyDescent="0.25">
      <c r="A97" s="43" t="s">
        <v>88</v>
      </c>
      <c r="B97" s="18">
        <v>0</v>
      </c>
    </row>
    <row r="98" spans="1:5" x14ac:dyDescent="0.25">
      <c r="A98" s="43" t="s">
        <v>89</v>
      </c>
      <c r="B98" s="18">
        <v>4425.47</v>
      </c>
    </row>
    <row r="99" spans="1:5" x14ac:dyDescent="0.25">
      <c r="A99" s="43" t="s">
        <v>90</v>
      </c>
      <c r="B99" s="18">
        <v>0</v>
      </c>
    </row>
    <row r="100" spans="1:5" x14ac:dyDescent="0.25">
      <c r="A100" s="43" t="s">
        <v>91</v>
      </c>
      <c r="B100" s="18">
        <v>15096.44</v>
      </c>
    </row>
    <row r="101" spans="1:5" x14ac:dyDescent="0.25">
      <c r="A101" s="43" t="s">
        <v>92</v>
      </c>
      <c r="B101" s="18">
        <v>0</v>
      </c>
    </row>
    <row r="102" spans="1:5" x14ac:dyDescent="0.25">
      <c r="A102" s="43" t="s">
        <v>93</v>
      </c>
      <c r="B102" s="18">
        <v>8081.9500000000007</v>
      </c>
    </row>
    <row r="103" spans="1:5" x14ac:dyDescent="0.25">
      <c r="A103" s="43" t="s">
        <v>94</v>
      </c>
      <c r="B103" s="18">
        <v>0</v>
      </c>
    </row>
    <row r="104" spans="1:5" x14ac:dyDescent="0.25">
      <c r="A104" s="45" t="s">
        <v>95</v>
      </c>
      <c r="B104" s="46">
        <f>SUM(B83:B103)</f>
        <v>27637279.280000001</v>
      </c>
    </row>
    <row r="105" spans="1:5" x14ac:dyDescent="0.25">
      <c r="A105" s="47" t="s">
        <v>96</v>
      </c>
      <c r="B105" s="48">
        <f>B110</f>
        <v>25283617.259999994</v>
      </c>
      <c r="E105" s="49"/>
    </row>
    <row r="106" spans="1:5" s="49" customFormat="1" x14ac:dyDescent="0.25">
      <c r="A106" s="20" t="s">
        <v>97</v>
      </c>
      <c r="B106" s="18">
        <v>25283617.259999994</v>
      </c>
      <c r="C106" s="85"/>
      <c r="D106" s="86"/>
    </row>
    <row r="107" spans="1:5" s="49" customFormat="1" x14ac:dyDescent="0.25">
      <c r="A107" s="50" t="s">
        <v>98</v>
      </c>
      <c r="B107" s="51">
        <v>0</v>
      </c>
      <c r="C107" s="85"/>
      <c r="D107" s="86"/>
    </row>
    <row r="108" spans="1:5" s="49" customFormat="1" x14ac:dyDescent="0.25">
      <c r="A108" s="50" t="s">
        <v>99</v>
      </c>
      <c r="B108" s="51">
        <v>0</v>
      </c>
      <c r="C108" s="85"/>
      <c r="D108" s="86"/>
    </row>
    <row r="109" spans="1:5" s="49" customFormat="1" x14ac:dyDescent="0.25">
      <c r="A109" s="50" t="s">
        <v>100</v>
      </c>
      <c r="B109" s="18">
        <v>0</v>
      </c>
      <c r="C109" s="85"/>
      <c r="D109" s="86"/>
    </row>
    <row r="110" spans="1:5" s="49" customFormat="1" x14ac:dyDescent="0.25">
      <c r="A110" s="52" t="s">
        <v>101</v>
      </c>
      <c r="B110" s="16">
        <f>B106+B107+B108+B109</f>
        <v>25283617.259999994</v>
      </c>
      <c r="C110" s="85"/>
      <c r="D110" s="86"/>
      <c r="E110" s="2"/>
    </row>
    <row r="111" spans="1:5" x14ac:dyDescent="0.25">
      <c r="A111" s="23" t="s">
        <v>102</v>
      </c>
      <c r="B111" s="48">
        <f>B116</f>
        <v>83810.700000000012</v>
      </c>
    </row>
    <row r="112" spans="1:5" x14ac:dyDescent="0.25">
      <c r="A112" s="21" t="s">
        <v>103</v>
      </c>
      <c r="B112" s="29">
        <v>50511.3</v>
      </c>
    </row>
    <row r="113" spans="1:3" x14ac:dyDescent="0.25">
      <c r="A113" s="26" t="s">
        <v>104</v>
      </c>
      <c r="B113" s="29">
        <v>0</v>
      </c>
    </row>
    <row r="114" spans="1:3" x14ac:dyDescent="0.25">
      <c r="A114" s="43" t="s">
        <v>105</v>
      </c>
      <c r="B114" s="29">
        <v>33299.4</v>
      </c>
    </row>
    <row r="115" spans="1:3" x14ac:dyDescent="0.25">
      <c r="A115" s="43" t="s">
        <v>106</v>
      </c>
      <c r="B115" s="29">
        <v>0</v>
      </c>
    </row>
    <row r="116" spans="1:3" x14ac:dyDescent="0.25">
      <c r="A116" s="52" t="s">
        <v>107</v>
      </c>
      <c r="B116" s="46">
        <f>B112+B113+B114+B115</f>
        <v>83810.700000000012</v>
      </c>
      <c r="C116" s="91"/>
    </row>
    <row r="117" spans="1:3" x14ac:dyDescent="0.25">
      <c r="A117" s="33" t="s">
        <v>108</v>
      </c>
      <c r="B117" s="53">
        <f>B120</f>
        <v>11700.72</v>
      </c>
    </row>
    <row r="118" spans="1:3" x14ac:dyDescent="0.25">
      <c r="A118" s="54" t="s">
        <v>109</v>
      </c>
      <c r="B118" s="55">
        <v>11700.72</v>
      </c>
    </row>
    <row r="119" spans="1:3" x14ac:dyDescent="0.25">
      <c r="A119" s="21" t="s">
        <v>110</v>
      </c>
      <c r="B119" s="56">
        <v>0</v>
      </c>
    </row>
    <row r="120" spans="1:3" x14ac:dyDescent="0.25">
      <c r="A120" s="57" t="s">
        <v>111</v>
      </c>
      <c r="B120" s="58">
        <f>B118+B119</f>
        <v>11700.72</v>
      </c>
    </row>
    <row r="121" spans="1:3" x14ac:dyDescent="0.25">
      <c r="A121" s="13" t="s">
        <v>112</v>
      </c>
      <c r="B121" s="48">
        <f>B122+B128</f>
        <v>51709770.18</v>
      </c>
    </row>
    <row r="122" spans="1:3" x14ac:dyDescent="0.25">
      <c r="A122" s="59" t="s">
        <v>113</v>
      </c>
      <c r="B122" s="28">
        <f>SUM(B123:B127)</f>
        <v>71831.190000000468</v>
      </c>
    </row>
    <row r="123" spans="1:3" x14ac:dyDescent="0.25">
      <c r="A123" s="60" t="s">
        <v>114</v>
      </c>
      <c r="B123" s="18">
        <v>600.07000000000698</v>
      </c>
    </row>
    <row r="124" spans="1:3" x14ac:dyDescent="0.25">
      <c r="A124" s="60" t="s">
        <v>115</v>
      </c>
      <c r="B124" s="18">
        <v>0</v>
      </c>
    </row>
    <row r="125" spans="1:3" x14ac:dyDescent="0.25">
      <c r="A125" s="60" t="s">
        <v>116</v>
      </c>
      <c r="B125" s="18">
        <v>8586.1199999999953</v>
      </c>
    </row>
    <row r="126" spans="1:3" x14ac:dyDescent="0.25">
      <c r="A126" s="60" t="s">
        <v>117</v>
      </c>
      <c r="B126" s="18">
        <v>62645.000000000458</v>
      </c>
    </row>
    <row r="127" spans="1:3" x14ac:dyDescent="0.25">
      <c r="A127" s="60" t="s">
        <v>118</v>
      </c>
      <c r="B127" s="18"/>
    </row>
    <row r="128" spans="1:3" x14ac:dyDescent="0.25">
      <c r="A128" s="59" t="s">
        <v>119</v>
      </c>
      <c r="B128" s="28">
        <f>SUM(B129:B133)</f>
        <v>51637938.990000002</v>
      </c>
    </row>
    <row r="129" spans="1:5" x14ac:dyDescent="0.25">
      <c r="A129" s="60" t="s">
        <v>120</v>
      </c>
      <c r="B129" s="18">
        <v>21665155.129999999</v>
      </c>
      <c r="E129" s="79"/>
    </row>
    <row r="130" spans="1:5" x14ac:dyDescent="0.25">
      <c r="A130" s="60" t="s">
        <v>121</v>
      </c>
      <c r="B130" s="18">
        <v>28020095.940000001</v>
      </c>
    </row>
    <row r="131" spans="1:5" x14ac:dyDescent="0.25">
      <c r="A131" s="61" t="s">
        <v>122</v>
      </c>
      <c r="B131" s="62">
        <v>0</v>
      </c>
      <c r="D131" s="85"/>
    </row>
    <row r="132" spans="1:5" x14ac:dyDescent="0.25">
      <c r="A132" s="61" t="s">
        <v>123</v>
      </c>
      <c r="B132" s="62">
        <v>1761762.34</v>
      </c>
    </row>
    <row r="133" spans="1:5" x14ac:dyDescent="0.25">
      <c r="A133" s="61" t="s">
        <v>142</v>
      </c>
      <c r="B133" s="62">
        <v>190925.58</v>
      </c>
    </row>
    <row r="134" spans="1:5" x14ac:dyDescent="0.25">
      <c r="A134" s="63" t="s">
        <v>124</v>
      </c>
      <c r="B134" s="64">
        <f>(B35+B58)-(B81+B107+B108+B109+B120)</f>
        <v>51698069.460000008</v>
      </c>
      <c r="D134" s="90"/>
    </row>
    <row r="135" spans="1:5" x14ac:dyDescent="0.25">
      <c r="A135" s="65" t="s">
        <v>125</v>
      </c>
      <c r="B135" s="66">
        <v>0</v>
      </c>
    </row>
    <row r="136" spans="1:5" x14ac:dyDescent="0.25">
      <c r="A136" s="67" t="s">
        <v>126</v>
      </c>
      <c r="B136" s="68"/>
    </row>
    <row r="137" spans="1:5" x14ac:dyDescent="0.25">
      <c r="A137" s="69" t="s">
        <v>127</v>
      </c>
      <c r="B137" s="70">
        <v>0</v>
      </c>
    </row>
    <row r="138" spans="1:5" x14ac:dyDescent="0.25">
      <c r="A138" s="69" t="s">
        <v>143</v>
      </c>
      <c r="B138" s="70">
        <v>154736.44</v>
      </c>
    </row>
    <row r="139" spans="1:5" x14ac:dyDescent="0.25">
      <c r="A139" s="69" t="s">
        <v>128</v>
      </c>
      <c r="B139" s="70">
        <v>0</v>
      </c>
    </row>
    <row r="140" spans="1:5" x14ac:dyDescent="0.25">
      <c r="A140" s="71" t="s">
        <v>129</v>
      </c>
      <c r="B140" s="72"/>
    </row>
    <row r="141" spans="1:5" x14ac:dyDescent="0.25">
      <c r="A141" s="99" t="s">
        <v>130</v>
      </c>
    </row>
    <row r="142" spans="1:5" x14ac:dyDescent="0.25">
      <c r="A142" s="100"/>
    </row>
    <row r="143" spans="1:5" x14ac:dyDescent="0.25">
      <c r="A143" s="100"/>
      <c r="B143" s="17"/>
    </row>
    <row r="144" spans="1:5" x14ac:dyDescent="0.25">
      <c r="A144" s="49" t="s">
        <v>131</v>
      </c>
    </row>
    <row r="146" spans="1:2" x14ac:dyDescent="0.25">
      <c r="B146" s="49" t="s">
        <v>144</v>
      </c>
    </row>
    <row r="148" spans="1:2" x14ac:dyDescent="0.25">
      <c r="A148" s="49" t="s">
        <v>132</v>
      </c>
    </row>
    <row r="149" spans="1:2" x14ac:dyDescent="0.25">
      <c r="A149" s="49" t="s">
        <v>133</v>
      </c>
    </row>
    <row r="153" spans="1:2" x14ac:dyDescent="0.25">
      <c r="A153" s="49"/>
    </row>
  </sheetData>
  <dataConsolidate/>
  <mergeCells count="8">
    <mergeCell ref="A1:B1"/>
    <mergeCell ref="A5:B6"/>
    <mergeCell ref="A141:A143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0" fitToWidth="0" fitToHeight="0" orientation="portrait" horizontalDpi="300" verticalDpi="300" r:id="rId1"/>
  <rowBreaks count="1" manualBreakCount="1">
    <brk id="75" max="1" man="1"/>
  </rowBreaks>
  <ignoredErrors>
    <ignoredError sqref="B46" formulaRange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93ED-D232-4DB6-9514-BC94D9CABE70}">
  <dimension ref="E3:F4"/>
  <sheetViews>
    <sheetView workbookViewId="0">
      <selection activeCell="D13" sqref="D13"/>
    </sheetView>
  </sheetViews>
  <sheetFormatPr defaultRowHeight="15" x14ac:dyDescent="0.25"/>
  <cols>
    <col min="6" max="6" width="44.140625" bestFit="1" customWidth="1"/>
  </cols>
  <sheetData>
    <row r="3" spans="5:6" x14ac:dyDescent="0.25">
      <c r="E3" t="s">
        <v>134</v>
      </c>
      <c r="F3" t="s">
        <v>135</v>
      </c>
    </row>
    <row r="4" spans="5:6" x14ac:dyDescent="0.25">
      <c r="F4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setembro-2025</vt:lpstr>
      <vt:lpstr>Planilha1</vt:lpstr>
      <vt:lpstr>'setembro-2025'!Area_de_impressao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Arianna Elma Martins Xavier</cp:lastModifiedBy>
  <cp:revision>1</cp:revision>
  <cp:lastPrinted>2025-11-05T17:53:25Z</cp:lastPrinted>
  <dcterms:created xsi:type="dcterms:W3CDTF">2021-09-23T15:15:02Z</dcterms:created>
  <dcterms:modified xsi:type="dcterms:W3CDTF">2025-11-05T19:57:00Z</dcterms:modified>
  <cp:category/>
  <cp:contentStatus/>
</cp:coreProperties>
</file>